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52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F40" i="2" l="1"/>
  <c r="F21" i="2"/>
  <c r="H11" i="2"/>
  <c r="J78" i="2" l="1"/>
  <c r="J74" i="2"/>
  <c r="J67" i="2"/>
  <c r="J70" i="2"/>
  <c r="J71" i="2"/>
  <c r="J65" i="2"/>
  <c r="J66" i="2"/>
  <c r="J59" i="2"/>
  <c r="J60" i="2"/>
  <c r="J61" i="2"/>
  <c r="J62" i="2"/>
  <c r="J56" i="2"/>
  <c r="J52" i="2"/>
  <c r="J53" i="2"/>
  <c r="J45" i="2"/>
  <c r="J46" i="2"/>
  <c r="J47" i="2"/>
  <c r="J48" i="2"/>
  <c r="J49" i="2"/>
  <c r="J40" i="2"/>
  <c r="J41" i="2"/>
  <c r="J42" i="2"/>
  <c r="J34" i="2"/>
  <c r="J35" i="2"/>
  <c r="J36" i="2"/>
  <c r="J37" i="2"/>
  <c r="J26" i="2"/>
  <c r="J27" i="2"/>
  <c r="J28" i="2"/>
  <c r="J29" i="2"/>
  <c r="J30" i="2"/>
  <c r="J31" i="2"/>
  <c r="J23" i="2"/>
  <c r="J21" i="2"/>
  <c r="J22" i="2"/>
  <c r="J17" i="2"/>
  <c r="J18" i="2"/>
  <c r="H78" i="2"/>
  <c r="H74" i="2"/>
  <c r="H71" i="2"/>
  <c r="H70" i="2"/>
  <c r="H65" i="2"/>
  <c r="H66" i="2"/>
  <c r="H67" i="2"/>
  <c r="H59" i="2"/>
  <c r="H61" i="2"/>
  <c r="H62" i="2"/>
  <c r="H56" i="2"/>
  <c r="H52" i="2"/>
  <c r="H53" i="2"/>
  <c r="H45" i="2"/>
  <c r="H46" i="2"/>
  <c r="H47" i="2"/>
  <c r="H48" i="2"/>
  <c r="H49" i="2"/>
  <c r="H40" i="2"/>
  <c r="H41" i="2"/>
  <c r="H42" i="2"/>
  <c r="H34" i="2"/>
  <c r="H35" i="2"/>
  <c r="H36" i="2"/>
  <c r="H37" i="2"/>
  <c r="H26" i="2"/>
  <c r="H27" i="2"/>
  <c r="H28" i="2"/>
  <c r="H29" i="2"/>
  <c r="H30" i="2"/>
  <c r="H31" i="2"/>
  <c r="H23" i="2"/>
  <c r="H21" i="2"/>
  <c r="H22" i="2"/>
  <c r="H17" i="2"/>
  <c r="H18" i="2"/>
  <c r="H12" i="2"/>
  <c r="H13" i="2"/>
  <c r="H14" i="2"/>
  <c r="H8" i="2"/>
  <c r="H9" i="2"/>
  <c r="H10" i="2"/>
  <c r="F78" i="2"/>
  <c r="F70" i="2"/>
  <c r="F71" i="2"/>
  <c r="F65" i="2"/>
  <c r="F66" i="2"/>
  <c r="F67" i="2"/>
  <c r="F59" i="2"/>
  <c r="F60" i="2"/>
  <c r="F61" i="2"/>
  <c r="F62" i="2"/>
  <c r="F52" i="2"/>
  <c r="F53" i="2"/>
  <c r="F45" i="2"/>
  <c r="F46" i="2"/>
  <c r="F47" i="2"/>
  <c r="F48" i="2"/>
  <c r="F49" i="2"/>
  <c r="F41" i="2"/>
  <c r="F42" i="2"/>
  <c r="F34" i="2"/>
  <c r="F35" i="2"/>
  <c r="F36" i="2"/>
  <c r="F37" i="2"/>
  <c r="F26" i="2"/>
  <c r="F27" i="2"/>
  <c r="F28" i="2"/>
  <c r="F29" i="2"/>
  <c r="F30" i="2"/>
  <c r="F31" i="2"/>
  <c r="F22" i="2"/>
  <c r="F23" i="2"/>
  <c r="F17" i="2"/>
  <c r="F18" i="2"/>
  <c r="F14" i="2"/>
  <c r="F11" i="2"/>
  <c r="F8" i="2"/>
  <c r="F9" i="2"/>
  <c r="F10" i="2"/>
  <c r="J13" i="2"/>
  <c r="J14" i="2"/>
  <c r="J11" i="2"/>
  <c r="J8" i="2"/>
  <c r="J9" i="2"/>
  <c r="J10" i="2"/>
  <c r="C25" i="2" l="1"/>
  <c r="C20" i="2"/>
  <c r="C16" i="2"/>
  <c r="C7" i="2"/>
  <c r="I73" i="2" l="1"/>
  <c r="I69" i="2"/>
  <c r="I64" i="2"/>
  <c r="I58" i="2"/>
  <c r="I55" i="2"/>
  <c r="I51" i="2"/>
  <c r="I44" i="2"/>
  <c r="I39" i="2"/>
  <c r="I33" i="2"/>
  <c r="I25" i="2"/>
  <c r="I20" i="2"/>
  <c r="I16" i="2"/>
  <c r="I7" i="2"/>
  <c r="G73" i="2"/>
  <c r="G69" i="2"/>
  <c r="G64" i="2"/>
  <c r="G58" i="2"/>
  <c r="G55" i="2"/>
  <c r="G51" i="2"/>
  <c r="G44" i="2"/>
  <c r="G39" i="2"/>
  <c r="G33" i="2"/>
  <c r="G25" i="2"/>
  <c r="G20" i="2"/>
  <c r="G16" i="2"/>
  <c r="D73" i="2"/>
  <c r="E73" i="2"/>
  <c r="D69" i="2"/>
  <c r="E69" i="2"/>
  <c r="D64" i="2"/>
  <c r="E64" i="2"/>
  <c r="D58" i="2"/>
  <c r="E58" i="2"/>
  <c r="D55" i="2"/>
  <c r="E55" i="2"/>
  <c r="D51" i="2"/>
  <c r="E51" i="2"/>
  <c r="D44" i="2"/>
  <c r="E44" i="2"/>
  <c r="D39" i="2"/>
  <c r="E39" i="2"/>
  <c r="D33" i="2"/>
  <c r="E33" i="2"/>
  <c r="D25" i="2"/>
  <c r="E25" i="2"/>
  <c r="D20" i="2"/>
  <c r="E20" i="2"/>
  <c r="E16" i="2"/>
  <c r="D16" i="2"/>
  <c r="F69" i="2" l="1"/>
  <c r="J73" i="2"/>
  <c r="H73" i="2"/>
  <c r="J69" i="2"/>
  <c r="H69" i="2"/>
  <c r="H64" i="2"/>
  <c r="J64" i="2"/>
  <c r="F64" i="2"/>
  <c r="H58" i="2"/>
  <c r="J58" i="2"/>
  <c r="F58" i="2"/>
  <c r="J55" i="2"/>
  <c r="H55" i="2"/>
  <c r="J51" i="2"/>
  <c r="H51" i="2"/>
  <c r="F51" i="2"/>
  <c r="H44" i="2"/>
  <c r="J44" i="2"/>
  <c r="F44" i="2"/>
  <c r="J39" i="2"/>
  <c r="H39" i="2"/>
  <c r="F39" i="2"/>
  <c r="J33" i="2"/>
  <c r="H33" i="2"/>
  <c r="F33" i="2"/>
  <c r="J25" i="2"/>
  <c r="H25" i="2"/>
  <c r="F25" i="2"/>
  <c r="F20" i="2"/>
  <c r="H20" i="2"/>
  <c r="J20" i="2"/>
  <c r="J16" i="2"/>
  <c r="H16" i="2"/>
  <c r="F16" i="2"/>
  <c r="I77" i="2"/>
  <c r="C44" i="2"/>
  <c r="C73" i="2"/>
  <c r="C69" i="2"/>
  <c r="C64" i="2"/>
  <c r="C58" i="2"/>
  <c r="C55" i="2"/>
  <c r="C51" i="2"/>
  <c r="C39" i="2"/>
  <c r="C33" i="2"/>
  <c r="I79" i="2" l="1"/>
  <c r="C77" i="2"/>
  <c r="H102" i="3" l="1"/>
  <c r="G102" i="3"/>
  <c r="E102" i="3"/>
  <c r="D102" i="3"/>
  <c r="C102" i="3"/>
  <c r="H99" i="3"/>
  <c r="G99" i="3"/>
  <c r="E99" i="3"/>
  <c r="D99" i="3"/>
  <c r="C99" i="3"/>
  <c r="H94" i="3"/>
  <c r="G94" i="3"/>
  <c r="E94" i="3"/>
  <c r="D94" i="3"/>
  <c r="C94" i="3"/>
  <c r="H88" i="3"/>
  <c r="G88" i="3"/>
  <c r="E88" i="3"/>
  <c r="D88" i="3"/>
  <c r="C88" i="3"/>
  <c r="H81" i="3"/>
  <c r="G81" i="3"/>
  <c r="E81" i="3"/>
  <c r="D81" i="3"/>
  <c r="C81" i="3"/>
  <c r="H72" i="3"/>
  <c r="G72" i="3"/>
  <c r="E72" i="3"/>
  <c r="D72" i="3"/>
  <c r="C72" i="3"/>
  <c r="H66" i="3"/>
  <c r="G66" i="3"/>
  <c r="E66" i="3"/>
  <c r="D66" i="3"/>
  <c r="C66" i="3"/>
  <c r="H55" i="3"/>
  <c r="G55" i="3"/>
  <c r="E55" i="3"/>
  <c r="D55" i="3"/>
  <c r="C55" i="3"/>
  <c r="H49" i="3"/>
  <c r="G49" i="3"/>
  <c r="E49" i="3"/>
  <c r="D49" i="3"/>
  <c r="C49" i="3"/>
  <c r="H42" i="3"/>
  <c r="G42" i="3"/>
  <c r="E42" i="3"/>
  <c r="D42" i="3"/>
  <c r="C42" i="3"/>
  <c r="H29" i="3"/>
  <c r="G29" i="3"/>
  <c r="E29" i="3"/>
  <c r="D29" i="3"/>
  <c r="C29" i="3"/>
  <c r="H24" i="3"/>
  <c r="G24" i="3"/>
  <c r="E24" i="3"/>
  <c r="D24" i="3"/>
  <c r="C24" i="3"/>
  <c r="H20" i="3"/>
  <c r="G20" i="3"/>
  <c r="E20" i="3"/>
  <c r="D20" i="3"/>
  <c r="C20" i="3"/>
  <c r="H7" i="3"/>
  <c r="G7" i="3"/>
  <c r="E7" i="3"/>
  <c r="D7" i="3"/>
  <c r="C7" i="3"/>
  <c r="D107" i="3" l="1"/>
  <c r="H107" i="3"/>
  <c r="C107" i="3"/>
  <c r="G107" i="3"/>
  <c r="E107" i="3"/>
  <c r="G7" i="2" l="1"/>
  <c r="G77" i="2" l="1"/>
  <c r="J77" i="2" s="1"/>
  <c r="J7" i="2"/>
  <c r="E7" i="2"/>
  <c r="H7" i="2" s="1"/>
  <c r="G79" i="2" l="1"/>
  <c r="J79" i="2" s="1"/>
  <c r="E77" i="2"/>
  <c r="H77" i="2" s="1"/>
  <c r="D7" i="2"/>
  <c r="D77" i="2" l="1"/>
  <c r="F77" i="2" s="1"/>
  <c r="F7" i="2"/>
  <c r="E79" i="2"/>
  <c r="H79" i="2" s="1"/>
  <c r="D79" i="2" l="1"/>
  <c r="F79" i="2" s="1"/>
  <c r="C79" i="2"/>
</calcChain>
</file>

<file path=xl/sharedStrings.xml><?xml version="1.0" encoding="utf-8"?>
<sst xmlns="http://schemas.openxmlformats.org/spreadsheetml/2006/main" count="312" uniqueCount="195">
  <si>
    <t>Наименование разделов, подразделов</t>
  </si>
  <si>
    <t xml:space="preserve">Код
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</si>
  <si>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</si>
  <si>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</si>
  <si>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</si>
  <si>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</si>
  <si>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</si>
  <si>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</si>
  <si>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</si>
  <si>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Фундаментальные исследования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</si>
  <si>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</si>
  <si>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</si>
  <si>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</si>
  <si>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</si>
  <si>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</si>
  <si>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</si>
  <si>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</si>
  <si>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</si>
  <si>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</si>
  <si>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</si>
  <si>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</si>
  <si>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Топливно-энергетический комплекс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</si>
  <si>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</si>
  <si>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</si>
  <si>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</si>
  <si>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</si>
  <si>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</si>
  <si>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</si>
  <si>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</si>
  <si>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</si>
  <si>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</si>
  <si>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</si>
  <si>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</si>
  <si>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</si>
  <si>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</si>
  <si>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</si>
  <si>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</si>
  <si>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</si>
  <si>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</si>
  <si>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</si>
  <si>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</si>
  <si>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</si>
  <si>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</si>
  <si>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</si>
  <si>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</si>
  <si>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</si>
  <si>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</si>
  <si>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</si>
  <si>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</si>
  <si>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</si>
  <si>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</si>
  <si>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</si>
  <si>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</si>
  <si>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</si>
  <si>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</si>
  <si>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Прикладные научные исследования в области здравоохранения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</si>
  <si>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</si>
  <si>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</si>
  <si>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</si>
  <si>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</si>
  <si>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</si>
  <si>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</si>
  <si>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</si>
  <si>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</si>
  <si>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</si>
  <si>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</si>
  <si>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</si>
  <si>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</si>
  <si>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</si>
  <si>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</si>
  <si>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</si>
  <si>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</si>
  <si>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</si>
  <si>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</si>
  <si>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</si>
  <si>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</si>
  <si>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</si>
  <si>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</si>
  <si>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0100</t>
  </si>
  <si>
    <t>0102</t>
  </si>
  <si>
    <t>0103</t>
  </si>
  <si>
    <t>0104</t>
  </si>
  <si>
    <t>0105</t>
  </si>
  <si>
    <t>0106</t>
  </si>
  <si>
    <t>0107</t>
  </si>
  <si>
    <t>0110</t>
  </si>
  <si>
    <t>0111</t>
  </si>
  <si>
    <t>0112</t>
  </si>
  <si>
    <t>0113</t>
  </si>
  <si>
    <t>0200</t>
  </si>
  <si>
    <t>0203</t>
  </si>
  <si>
    <t>0204</t>
  </si>
  <si>
    <t>0300</t>
  </si>
  <si>
    <t>0309</t>
  </si>
  <si>
    <t>0310</t>
  </si>
  <si>
    <t>0314</t>
  </si>
  <si>
    <t>0400</t>
  </si>
  <si>
    <t>0401</t>
  </si>
  <si>
    <t>0402</t>
  </si>
  <si>
    <t>0404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</si>
  <si>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</si>
  <si>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</si>
  <si>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</si>
  <si>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</si>
  <si>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</si>
  <si>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</si>
  <si>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</si>
  <si>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</si>
  <si>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</si>
  <si>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</si>
  <si>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</si>
  <si>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0504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</si>
  <si>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</si>
  <si>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</si>
  <si>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</si>
  <si>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</si>
  <si>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</si>
  <si>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</si>
  <si>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</si>
  <si>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</si>
  <si>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</si>
  <si>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</si>
  <si>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</si>
  <si>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</si>
  <si>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</si>
  <si>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0800</t>
  </si>
  <si>
    <t>0801</t>
  </si>
  <si>
    <t>0804</t>
  </si>
  <si>
    <t>0900</t>
  </si>
  <si>
    <t>0901</t>
  </si>
  <si>
    <t>0902</t>
  </si>
  <si>
    <t>0904</t>
  </si>
  <si>
    <t>0905</t>
  </si>
  <si>
    <t>0906</t>
  </si>
  <si>
    <t>0908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</si>
  <si>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</si>
  <si>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</si>
  <si>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</si>
  <si>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</si>
  <si>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</si>
  <si>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</si>
  <si>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</si>
  <si>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</si>
  <si>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</si>
  <si>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</si>
  <si>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</si>
  <si>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</si>
  <si>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</si>
  <si>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1201</t>
  </si>
  <si>
    <t>1202</t>
  </si>
  <si>
    <t>1204</t>
  </si>
  <si>
    <t>1300</t>
  </si>
  <si>
    <t>1301</t>
  </si>
  <si>
    <t>1400</t>
  </si>
  <si>
    <t>1401</t>
  </si>
  <si>
    <t>1402</t>
  </si>
  <si>
    <t>1403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</si>
  <si>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</si>
  <si>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культуры, кинематографии</t>
  </si>
  <si>
    <t>Культура, кинематография</t>
  </si>
  <si>
    <t>Межбюджетные трансферты общего характера бюджетам бюджетной системы Российской Федерации</t>
  </si>
  <si>
    <t>Международные отношения и международное сотрудничество</t>
  </si>
  <si>
    <t>0108</t>
  </si>
  <si>
    <t>0411</t>
  </si>
  <si>
    <t>Прикладные научные исследования в области национальной экономики</t>
  </si>
  <si>
    <t>Кинематография</t>
  </si>
  <si>
    <t>0802</t>
  </si>
  <si>
    <t>Прикладные научные исследования в области культуры, кинематографии</t>
  </si>
  <si>
    <t>0803</t>
  </si>
  <si>
    <t>Прикладные научные исследования в области образования</t>
  </si>
  <si>
    <t>0708</t>
  </si>
  <si>
    <t>Cведения о расходах бюджета Московской области по разделам и подразделам классификации расходов на 2020 год и плановый период 2021 и 2022 годов в сравнении с ожидаемым исполнением за 2019 год и отчетом за 2018 год</t>
  </si>
  <si>
    <t>Δ к закону, %</t>
  </si>
  <si>
    <t>2018 год (отчет)</t>
  </si>
  <si>
    <t>0602</t>
  </si>
  <si>
    <t>Сбор, удаление отходов и очистка сточных вод</t>
  </si>
  <si>
    <t>0604</t>
  </si>
  <si>
    <t>Прикладные научные исследования в области охраны окружающей среды</t>
  </si>
  <si>
    <t xml:space="preserve">2019 год Уточнение бюджета №5  от 07.10.2019 N 185/2019-ОЗ) 
</t>
  </si>
  <si>
    <t>Закон</t>
  </si>
  <si>
    <t>2020 год</t>
  </si>
  <si>
    <t>2021 год</t>
  </si>
  <si>
    <t>2022 год</t>
  </si>
  <si>
    <t xml:space="preserve">Условно утвержденные расходы 
</t>
  </si>
  <si>
    <t xml:space="preserve">ВСЕГО РАСХОДОВ
</t>
  </si>
  <si>
    <t>(тыс. руб.)</t>
  </si>
  <si>
    <t>Законопроект</t>
  </si>
  <si>
    <t>Дошкольное образование детей</t>
  </si>
  <si>
    <t>Cведения о расходах бюджета Талдомского городского округа по разделам и подразделам классификации расходов на 2023 год и плановый период 2024 и 2025 годов в сравнении с ожидаемым исполнением за 2022 год и отчетом за 2021 год</t>
  </si>
  <si>
    <t>2021 год (отчет)</t>
  </si>
  <si>
    <t xml:space="preserve">Ожидаемое исполнение 2022 года 
</t>
  </si>
  <si>
    <t>План на 2024 год планового периода</t>
  </si>
  <si>
    <t>План на 2025 год планового периода</t>
  </si>
  <si>
    <t>План на очередной 2023 год</t>
  </si>
  <si>
    <t>Δ к закону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</si>
</sst>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р_."/>
    <numFmt numFmtId="165" formatCode="&quot;&quot;##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  <charset val="204"/>
    </font>
    <font>
      <sz val="12"/>
      <name val="Arial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11" fillId="0" borderId="19" xfId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justify" vertical="center" wrapText="1"/>
    </xf>
    <xf numFmtId="164" fontId="6" fillId="0" borderId="21" xfId="0" applyNumberFormat="1" applyFont="1" applyFill="1" applyBorder="1" applyAlignment="1">
      <alignment horizontal="left" vertical="center" wrapText="1"/>
    </xf>
    <xf numFmtId="49" fontId="6" fillId="0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4" fontId="0" fillId="3" borderId="0" xfId="0" applyNumberFormat="1" applyFill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top" wrapText="1"/>
    </xf>
    <xf numFmtId="0" fontId="13" fillId="0" borderId="23" xfId="0" applyNumberFormat="1" applyFont="1" applyFill="1" applyBorder="1" applyAlignment="1">
      <alignment horizontal="center" vertical="top" wrapText="1"/>
    </xf>
    <xf numFmtId="164" fontId="6" fillId="0" borderId="28" xfId="0" applyNumberFormat="1" applyFont="1" applyFill="1" applyBorder="1" applyAlignment="1">
      <alignment horizontal="left" vertical="center" wrapText="1"/>
    </xf>
    <xf numFmtId="4" fontId="9" fillId="0" borderId="29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left" vertical="top" wrapText="1"/>
    </xf>
    <xf numFmtId="164" fontId="6" fillId="0" borderId="7" xfId="0" applyNumberFormat="1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4" fontId="9" fillId="4" borderId="29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left" vertical="center" wrapText="1"/>
    </xf>
    <xf numFmtId="49" fontId="6" fillId="0" borderId="27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horizontal="center" vertical="center"/>
    </xf>
    <xf numFmtId="4" fontId="15" fillId="0" borderId="29" xfId="0" applyNumberFormat="1" applyFont="1" applyFill="1" applyBorder="1" applyAlignment="1">
      <alignment horizontal="center" vertical="center"/>
    </xf>
    <xf numFmtId="165" fontId="17" fillId="0" borderId="35" xfId="0" applyNumberFormat="1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165" fontId="16" fillId="0" borderId="35" xfId="0" applyNumberFormat="1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27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" fontId="2" fillId="3" borderId="9" xfId="0" applyNumberFormat="1" applyFont="1" applyFill="1" applyBorder="1" applyAlignment="1">
      <alignment horizontal="center" vertical="top" wrapText="1"/>
    </xf>
    <xf numFmtId="4" fontId="2" fillId="3" borderId="7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tabSelected="1" workbookViewId="0">
      <pane ySplit="5" topLeftCell="A6" activePane="bottomLeft" state="frozen"/>
      <selection pane="bottomLeft" activeCell="G13" sqref="G13"/>
    </sheetView>
  </sheetViews>
  <sheetFormatPr defaultColWidth="9.109375" defaultRowHeight="14.4" x14ac:dyDescent="0.3"/>
  <cols>
    <col min="1" max="1" width="30" style="1" customWidth="1"/>
    <col min="2" max="2" width="7.33203125" style="3" customWidth="1"/>
    <col min="3" max="3" width="19.109375" style="12" customWidth="1"/>
    <col min="4" max="4" width="20.21875" style="12" customWidth="1"/>
    <col min="5" max="5" width="12.88671875" style="2" customWidth="1"/>
    <col min="6" max="6" width="13.77734375" style="2" customWidth="1"/>
    <col min="7" max="7" width="12.5546875" style="2" customWidth="1"/>
    <col min="8" max="8" width="9.6640625" style="2" customWidth="1"/>
    <col min="9" max="9" width="12.21875" style="2" customWidth="1"/>
    <col min="10" max="10" width="12.44140625" style="2" customWidth="1"/>
    <col min="11" max="11" width="10.5546875" style="1" customWidth="1"/>
    <col min="12" max="12" width="10.88671875" style="1" customWidth="1"/>
    <col min="13" max="13" width="11.33203125" style="1" customWidth="1"/>
    <col min="14" max="16384" width="9.109375" style="1"/>
  </cols>
  <sheetData>
    <row r="1" spans="1:24" ht="39.6" customHeight="1" x14ac:dyDescent="0.3">
      <c r="A1" s="67" t="s">
        <v>188</v>
      </c>
      <c r="B1" s="67"/>
      <c r="C1" s="67"/>
      <c r="D1" s="67"/>
      <c r="E1" s="67"/>
      <c r="F1" s="67"/>
      <c r="G1" s="67"/>
      <c r="H1" s="67"/>
      <c r="I1" s="67"/>
      <c r="J1" s="67"/>
    </row>
    <row r="2" spans="1:24" ht="15" thickBot="1" x14ac:dyDescent="0.35">
      <c r="J2" s="15" t="s">
        <v>185</v>
      </c>
    </row>
    <row r="3" spans="1:24" ht="14.4" customHeight="1" x14ac:dyDescent="0.3">
      <c r="A3" s="79" t="s">
        <v>0</v>
      </c>
      <c r="B3" s="82" t="s">
        <v>1</v>
      </c>
      <c r="C3" s="85" t="s">
        <v>189</v>
      </c>
      <c r="D3" s="88" t="s">
        <v>190</v>
      </c>
      <c r="E3" s="91" t="s">
        <v>193</v>
      </c>
      <c r="F3" s="92"/>
      <c r="G3" s="91" t="s">
        <v>191</v>
      </c>
      <c r="H3" s="92"/>
      <c r="I3" s="72" t="s">
        <v>192</v>
      </c>
      <c r="J3" s="73"/>
    </row>
    <row r="4" spans="1:24" ht="26.4" customHeight="1" x14ac:dyDescent="0.3">
      <c r="A4" s="80"/>
      <c r="B4" s="83"/>
      <c r="C4" s="86"/>
      <c r="D4" s="89"/>
      <c r="E4" s="93"/>
      <c r="F4" s="94"/>
      <c r="G4" s="93"/>
      <c r="H4" s="94"/>
      <c r="I4" s="74"/>
      <c r="J4" s="75"/>
    </row>
    <row r="5" spans="1:24" ht="64.5" customHeight="1" thickBot="1" x14ac:dyDescent="0.35">
      <c r="A5" s="81"/>
      <c r="B5" s="84"/>
      <c r="C5" s="87"/>
      <c r="D5" s="90"/>
      <c r="E5" s="41" t="s">
        <v>186</v>
      </c>
      <c r="F5" s="41" t="s">
        <v>172</v>
      </c>
      <c r="G5" s="41" t="s">
        <v>186</v>
      </c>
      <c r="H5" s="41" t="s">
        <v>172</v>
      </c>
      <c r="I5" s="41" t="s">
        <v>186</v>
      </c>
      <c r="J5" s="42" t="s">
        <v>194</v>
      </c>
    </row>
    <row r="6" spans="1:24" ht="12" customHeight="1" x14ac:dyDescent="0.3">
      <c r="A6" s="76"/>
      <c r="B6" s="77"/>
      <c r="C6" s="77"/>
      <c r="D6" s="77"/>
      <c r="E6" s="77"/>
      <c r="F6" s="77"/>
      <c r="G6" s="77"/>
      <c r="H6" s="77"/>
      <c r="I6" s="77"/>
      <c r="J6" s="78"/>
    </row>
    <row r="7" spans="1:24" ht="24.6" customHeight="1" x14ac:dyDescent="0.3">
      <c r="A7" s="16" t="s">
        <v>2</v>
      </c>
      <c r="B7" s="7" t="s">
        <v>78</v>
      </c>
      <c r="C7" s="56">
        <f>SUM(C8:C14)</f>
        <v>279245.2</v>
      </c>
      <c r="D7" s="56">
        <f>SUM(D8:D14)</f>
        <v>304100</v>
      </c>
      <c r="E7" s="56">
        <f>SUM(E8:E14)</f>
        <v>339769.69999999995</v>
      </c>
      <c r="F7" s="57">
        <f>E7/D7*100</f>
        <v>111.7295955277869</v>
      </c>
      <c r="G7" s="10">
        <f>SUM(G8:G14)</f>
        <v>306979.09999999998</v>
      </c>
      <c r="H7" s="39">
        <f>G7/E7*100</f>
        <v>90.349168863497837</v>
      </c>
      <c r="I7" s="10">
        <f>SUM(I8:I14)</f>
        <v>307330</v>
      </c>
      <c r="J7" s="40">
        <f>I7/G7*100</f>
        <v>100.11430745611021</v>
      </c>
    </row>
    <row r="8" spans="1:24" ht="52.8" x14ac:dyDescent="0.25">
      <c r="A8" s="17" t="s">
        <v>3</v>
      </c>
      <c r="B8" s="6" t="s">
        <v>79</v>
      </c>
      <c r="C8" s="55">
        <v>2125.1</v>
      </c>
      <c r="D8" s="55">
        <v>2700</v>
      </c>
      <c r="E8" s="28">
        <v>3910.2</v>
      </c>
      <c r="F8" s="57">
        <f t="shared" ref="F8:F14" si="0">E8/D8*100</f>
        <v>144.82222222222219</v>
      </c>
      <c r="G8" s="28">
        <v>3910.2</v>
      </c>
      <c r="H8" s="39">
        <f t="shared" ref="H8:H14" si="1">G8/E8*100</f>
        <v>100</v>
      </c>
      <c r="I8" s="28">
        <v>3910.2</v>
      </c>
      <c r="J8" s="40">
        <f t="shared" ref="J8:J14" si="2">I8/G8*100</f>
        <v>100</v>
      </c>
      <c r="K8" s="36"/>
      <c r="L8" s="36"/>
      <c r="M8" s="36"/>
      <c r="V8" s="37"/>
      <c r="W8" s="37"/>
      <c r="X8" s="37"/>
    </row>
    <row r="9" spans="1:24" ht="79.2" x14ac:dyDescent="0.3">
      <c r="A9" s="17" t="s">
        <v>4</v>
      </c>
      <c r="B9" s="6" t="s">
        <v>80</v>
      </c>
      <c r="C9" s="55">
        <v>2097.4</v>
      </c>
      <c r="D9" s="55">
        <v>2700</v>
      </c>
      <c r="E9" s="28">
        <v>3138.3</v>
      </c>
      <c r="F9" s="57">
        <f t="shared" si="0"/>
        <v>116.23333333333335</v>
      </c>
      <c r="G9" s="28">
        <v>3138.3</v>
      </c>
      <c r="H9" s="39">
        <f t="shared" si="1"/>
        <v>100</v>
      </c>
      <c r="I9" s="28">
        <v>3138.3</v>
      </c>
      <c r="J9" s="40">
        <f t="shared" si="2"/>
        <v>100</v>
      </c>
      <c r="K9" s="36"/>
      <c r="L9" s="36"/>
      <c r="M9" s="36"/>
    </row>
    <row r="10" spans="1:24" ht="79.2" x14ac:dyDescent="0.3">
      <c r="A10" s="17" t="s">
        <v>5</v>
      </c>
      <c r="B10" s="6" t="s">
        <v>81</v>
      </c>
      <c r="C10" s="55">
        <v>104791.3</v>
      </c>
      <c r="D10" s="55">
        <v>112000</v>
      </c>
      <c r="E10" s="28">
        <v>119193.1</v>
      </c>
      <c r="F10" s="57">
        <f t="shared" si="0"/>
        <v>106.4224107142857</v>
      </c>
      <c r="G10" s="28">
        <v>101966.8</v>
      </c>
      <c r="H10" s="39">
        <f t="shared" si="1"/>
        <v>85.547569448231485</v>
      </c>
      <c r="I10" s="28">
        <v>101966.8</v>
      </c>
      <c r="J10" s="40">
        <f t="shared" si="2"/>
        <v>100</v>
      </c>
      <c r="K10" s="36"/>
      <c r="L10" s="36"/>
      <c r="M10" s="36"/>
    </row>
    <row r="11" spans="1:24" ht="66" x14ac:dyDescent="0.3">
      <c r="A11" s="17" t="s">
        <v>7</v>
      </c>
      <c r="B11" s="6" t="s">
        <v>83</v>
      </c>
      <c r="C11" s="55">
        <v>18349.8</v>
      </c>
      <c r="D11" s="55">
        <v>19500</v>
      </c>
      <c r="E11" s="28">
        <v>21281.8</v>
      </c>
      <c r="F11" s="57">
        <f t="shared" si="0"/>
        <v>109.13743589743589</v>
      </c>
      <c r="G11" s="28">
        <v>18905.7</v>
      </c>
      <c r="H11" s="39">
        <f t="shared" si="1"/>
        <v>88.835060944093087</v>
      </c>
      <c r="I11" s="28">
        <v>18905.7</v>
      </c>
      <c r="J11" s="40">
        <f t="shared" si="2"/>
        <v>100</v>
      </c>
      <c r="K11" s="36"/>
      <c r="L11" s="36"/>
      <c r="M11" s="36"/>
    </row>
    <row r="12" spans="1:24" ht="26.4" x14ac:dyDescent="0.3">
      <c r="A12" s="17" t="s">
        <v>8</v>
      </c>
      <c r="B12" s="6" t="s">
        <v>84</v>
      </c>
      <c r="C12" s="55">
        <v>0</v>
      </c>
      <c r="D12" s="55">
        <v>0</v>
      </c>
      <c r="E12" s="28">
        <v>3811</v>
      </c>
      <c r="F12" s="57">
        <v>0</v>
      </c>
      <c r="G12" s="28">
        <v>0</v>
      </c>
      <c r="H12" s="39">
        <f t="shared" si="1"/>
        <v>0</v>
      </c>
      <c r="I12" s="38">
        <v>0</v>
      </c>
      <c r="J12" s="40">
        <v>0</v>
      </c>
      <c r="K12" s="36"/>
      <c r="L12" s="36"/>
      <c r="M12" s="36"/>
    </row>
    <row r="13" spans="1:24" x14ac:dyDescent="0.3">
      <c r="A13" s="17" t="s">
        <v>10</v>
      </c>
      <c r="B13" s="6" t="s">
        <v>86</v>
      </c>
      <c r="C13" s="11">
        <v>0</v>
      </c>
      <c r="D13" s="28">
        <v>0</v>
      </c>
      <c r="E13" s="28">
        <v>1000</v>
      </c>
      <c r="F13" s="57">
        <v>0</v>
      </c>
      <c r="G13" s="28">
        <v>1000</v>
      </c>
      <c r="H13" s="39">
        <f t="shared" si="1"/>
        <v>100</v>
      </c>
      <c r="I13" s="28">
        <v>1000</v>
      </c>
      <c r="J13" s="40">
        <f t="shared" si="2"/>
        <v>100</v>
      </c>
      <c r="K13" s="36"/>
      <c r="L13" s="36"/>
      <c r="M13" s="36"/>
    </row>
    <row r="14" spans="1:24" ht="26.4" x14ac:dyDescent="0.3">
      <c r="A14" s="17" t="s">
        <v>12</v>
      </c>
      <c r="B14" s="6" t="s">
        <v>88</v>
      </c>
      <c r="C14" s="55">
        <v>151881.60000000001</v>
      </c>
      <c r="D14" s="28">
        <v>167200</v>
      </c>
      <c r="E14" s="28">
        <v>187435.3</v>
      </c>
      <c r="F14" s="57">
        <f t="shared" si="0"/>
        <v>112.10245215311004</v>
      </c>
      <c r="G14" s="28">
        <v>178058.1</v>
      </c>
      <c r="H14" s="39">
        <f t="shared" si="1"/>
        <v>94.99710033275484</v>
      </c>
      <c r="I14" s="28">
        <v>178409</v>
      </c>
      <c r="J14" s="40">
        <f t="shared" si="2"/>
        <v>100.19707050676155</v>
      </c>
      <c r="K14" s="36"/>
      <c r="L14" s="36"/>
      <c r="M14" s="36"/>
    </row>
    <row r="15" spans="1:24" ht="6.6" customHeight="1" x14ac:dyDescent="0.3">
      <c r="A15" s="59"/>
      <c r="B15" s="60"/>
      <c r="C15" s="60"/>
      <c r="D15" s="60"/>
      <c r="E15" s="60"/>
      <c r="F15" s="60"/>
      <c r="G15" s="18"/>
      <c r="H15" s="18"/>
      <c r="I15" s="18"/>
      <c r="J15" s="19"/>
    </row>
    <row r="16" spans="1:24" x14ac:dyDescent="0.3">
      <c r="A16" s="16" t="s">
        <v>13</v>
      </c>
      <c r="B16" s="7" t="s">
        <v>89</v>
      </c>
      <c r="C16" s="10">
        <f t="shared" ref="C16:D16" si="3">SUM(C17:C18)</f>
        <v>3134.6</v>
      </c>
      <c r="D16" s="10">
        <f t="shared" si="3"/>
        <v>3100</v>
      </c>
      <c r="E16" s="10">
        <f>SUM(E17:E18)</f>
        <v>3392.8</v>
      </c>
      <c r="F16" s="39">
        <f>E16/D16*100</f>
        <v>109.44516129032257</v>
      </c>
      <c r="G16" s="10">
        <f>SUM(G17:G18)</f>
        <v>3541.6</v>
      </c>
      <c r="H16" s="39">
        <f>G16/E16*100</f>
        <v>104.38575807592547</v>
      </c>
      <c r="I16" s="10">
        <f>SUM(I17:I18)</f>
        <v>3664</v>
      </c>
      <c r="J16" s="40">
        <f>I16/G16*100</f>
        <v>103.45606505534222</v>
      </c>
    </row>
    <row r="17" spans="1:13" ht="26.4" x14ac:dyDescent="0.3">
      <c r="A17" s="17" t="s">
        <v>14</v>
      </c>
      <c r="B17" s="6" t="s">
        <v>90</v>
      </c>
      <c r="C17" s="55">
        <v>3083.5</v>
      </c>
      <c r="D17" s="11">
        <v>3050</v>
      </c>
      <c r="E17" s="28">
        <v>3327.8</v>
      </c>
      <c r="F17" s="39">
        <f t="shared" ref="F17:F18" si="4">E17/D17*100</f>
        <v>109.10819672131149</v>
      </c>
      <c r="G17" s="28">
        <v>3476.6</v>
      </c>
      <c r="H17" s="39">
        <f t="shared" ref="H17:H18" si="5">G17/E17*100</f>
        <v>104.47142256145202</v>
      </c>
      <c r="I17" s="28">
        <v>3599</v>
      </c>
      <c r="J17" s="40">
        <f t="shared" ref="J17:J74" si="6">I17/G17*100</f>
        <v>103.52068112523732</v>
      </c>
      <c r="K17" s="36"/>
      <c r="L17" s="36"/>
      <c r="M17" s="36"/>
    </row>
    <row r="18" spans="1:13" ht="26.4" x14ac:dyDescent="0.3">
      <c r="A18" s="17" t="s">
        <v>15</v>
      </c>
      <c r="B18" s="6" t="s">
        <v>91</v>
      </c>
      <c r="C18" s="55">
        <v>51.1</v>
      </c>
      <c r="D18" s="11">
        <v>50</v>
      </c>
      <c r="E18" s="28">
        <v>65</v>
      </c>
      <c r="F18" s="39">
        <f t="shared" si="4"/>
        <v>130</v>
      </c>
      <c r="G18" s="28">
        <v>65</v>
      </c>
      <c r="H18" s="39">
        <f t="shared" si="5"/>
        <v>100</v>
      </c>
      <c r="I18" s="28">
        <v>65</v>
      </c>
      <c r="J18" s="40">
        <f t="shared" si="6"/>
        <v>100</v>
      </c>
      <c r="K18" s="36"/>
      <c r="L18" s="36"/>
      <c r="M18" s="36"/>
    </row>
    <row r="19" spans="1:13" ht="5.4" customHeight="1" x14ac:dyDescent="0.3">
      <c r="A19" s="59"/>
      <c r="B19" s="60"/>
      <c r="C19" s="60"/>
      <c r="D19" s="60"/>
      <c r="E19" s="60"/>
      <c r="F19" s="60"/>
      <c r="G19" s="18"/>
      <c r="H19" s="18"/>
      <c r="I19" s="18"/>
      <c r="J19" s="40"/>
    </row>
    <row r="20" spans="1:13" ht="39.6" x14ac:dyDescent="0.3">
      <c r="A20" s="16" t="s">
        <v>16</v>
      </c>
      <c r="B20" s="7" t="s">
        <v>92</v>
      </c>
      <c r="C20" s="10">
        <f t="shared" ref="C20:E20" si="7">SUM(C21:C23)</f>
        <v>18397.8</v>
      </c>
      <c r="D20" s="10">
        <f t="shared" si="7"/>
        <v>23500</v>
      </c>
      <c r="E20" s="10">
        <f t="shared" si="7"/>
        <v>27655</v>
      </c>
      <c r="F20" s="39">
        <f>E20/D20*100</f>
        <v>117.68085106382979</v>
      </c>
      <c r="G20" s="10">
        <f t="shared" ref="G20" si="8">SUM(G21:G23)</f>
        <v>18507</v>
      </c>
      <c r="H20" s="39">
        <f>G20/E20*100</f>
        <v>66.920990779244264</v>
      </c>
      <c r="I20" s="10">
        <f t="shared" ref="I20" si="9">SUM(I21:I23)</f>
        <v>19225</v>
      </c>
      <c r="J20" s="40">
        <f t="shared" si="6"/>
        <v>103.87961311936024</v>
      </c>
    </row>
    <row r="21" spans="1:13" ht="52.8" x14ac:dyDescent="0.3">
      <c r="A21" s="17" t="s">
        <v>157</v>
      </c>
      <c r="B21" s="6" t="s">
        <v>93</v>
      </c>
      <c r="C21" s="55">
        <v>9255.6</v>
      </c>
      <c r="D21" s="28">
        <v>2290</v>
      </c>
      <c r="E21" s="28">
        <v>2913</v>
      </c>
      <c r="F21" s="39">
        <f t="shared" ref="F21:F23" si="10">E21/D21*100</f>
        <v>127.2052401746725</v>
      </c>
      <c r="G21" s="28">
        <v>3060</v>
      </c>
      <c r="H21" s="39">
        <f t="shared" ref="H21:H22" si="11">G21/E21*100</f>
        <v>105.04634397528321</v>
      </c>
      <c r="I21" s="28">
        <v>3175</v>
      </c>
      <c r="J21" s="40">
        <f t="shared" si="6"/>
        <v>103.75816993464053</v>
      </c>
      <c r="K21" s="36"/>
      <c r="L21" s="36"/>
      <c r="M21" s="36"/>
    </row>
    <row r="22" spans="1:13" ht="26.4" x14ac:dyDescent="0.3">
      <c r="A22" s="17" t="s">
        <v>17</v>
      </c>
      <c r="B22" s="6" t="s">
        <v>94</v>
      </c>
      <c r="C22" s="55">
        <v>3582.4</v>
      </c>
      <c r="D22" s="28">
        <v>9210</v>
      </c>
      <c r="E22" s="28">
        <v>9097.2999999999993</v>
      </c>
      <c r="F22" s="39">
        <f t="shared" si="10"/>
        <v>98.776330076004342</v>
      </c>
      <c r="G22" s="28">
        <v>8581</v>
      </c>
      <c r="H22" s="39">
        <f t="shared" si="11"/>
        <v>94.324689743110596</v>
      </c>
      <c r="I22" s="28">
        <v>8650</v>
      </c>
      <c r="J22" s="40">
        <f t="shared" si="6"/>
        <v>100.80410208600397</v>
      </c>
      <c r="K22" s="36"/>
      <c r="L22" s="36"/>
      <c r="M22" s="36"/>
    </row>
    <row r="23" spans="1:13" ht="39.6" x14ac:dyDescent="0.3">
      <c r="A23" s="17" t="s">
        <v>18</v>
      </c>
      <c r="B23" s="6" t="s">
        <v>95</v>
      </c>
      <c r="C23" s="55">
        <v>5559.8</v>
      </c>
      <c r="D23" s="28">
        <v>12000</v>
      </c>
      <c r="E23" s="28">
        <v>15644.7</v>
      </c>
      <c r="F23" s="39">
        <f t="shared" si="10"/>
        <v>130.3725</v>
      </c>
      <c r="G23" s="28">
        <v>6866</v>
      </c>
      <c r="H23" s="39">
        <f>G23/E23*100</f>
        <v>43.887067185692274</v>
      </c>
      <c r="I23" s="28">
        <v>7400</v>
      </c>
      <c r="J23" s="40">
        <f t="shared" si="6"/>
        <v>107.77745412175939</v>
      </c>
      <c r="K23" s="36"/>
      <c r="L23" s="36"/>
      <c r="M23" s="36"/>
    </row>
    <row r="24" spans="1:13" ht="8.4" customHeight="1" x14ac:dyDescent="0.3">
      <c r="A24" s="59"/>
      <c r="B24" s="60"/>
      <c r="C24" s="60"/>
      <c r="D24" s="60"/>
      <c r="E24" s="60"/>
      <c r="F24" s="60"/>
      <c r="G24" s="18"/>
      <c r="H24" s="18"/>
      <c r="I24" s="18"/>
      <c r="J24" s="40"/>
    </row>
    <row r="25" spans="1:13" ht="22.8" customHeight="1" x14ac:dyDescent="0.3">
      <c r="A25" s="16" t="s">
        <v>19</v>
      </c>
      <c r="B25" s="7" t="s">
        <v>96</v>
      </c>
      <c r="C25" s="10">
        <f>SUM(C26:C31)</f>
        <v>255379.80000000002</v>
      </c>
      <c r="D25" s="10">
        <f>SUM(D26:D31)</f>
        <v>448200</v>
      </c>
      <c r="E25" s="10">
        <f>SUM(E26:E31)</f>
        <v>559880.19999999995</v>
      </c>
      <c r="F25" s="39">
        <f>E25/D25*100</f>
        <v>124.91749219098615</v>
      </c>
      <c r="G25" s="10">
        <f>SUM(G26:G31)</f>
        <v>450676.6</v>
      </c>
      <c r="H25" s="39">
        <f>G25/E25*100</f>
        <v>80.49518450554244</v>
      </c>
      <c r="I25" s="10">
        <f>SUM(I26:I31)</f>
        <v>378490.3</v>
      </c>
      <c r="J25" s="40">
        <f t="shared" si="6"/>
        <v>83.982682926071604</v>
      </c>
    </row>
    <row r="26" spans="1:13" x14ac:dyDescent="0.3">
      <c r="A26" s="17" t="s">
        <v>23</v>
      </c>
      <c r="B26" s="6" t="s">
        <v>100</v>
      </c>
      <c r="C26" s="55">
        <v>4181.8999999999996</v>
      </c>
      <c r="D26" s="38">
        <v>6800</v>
      </c>
      <c r="E26" s="28">
        <v>5084.2</v>
      </c>
      <c r="F26" s="39">
        <f t="shared" ref="F26:F31" si="12">E26/D26*100</f>
        <v>74.767647058823528</v>
      </c>
      <c r="G26" s="28">
        <v>5084.2</v>
      </c>
      <c r="H26" s="39">
        <f t="shared" ref="H26:H31" si="13">G26/E26*100</f>
        <v>100</v>
      </c>
      <c r="I26" s="28">
        <v>5084.2</v>
      </c>
      <c r="J26" s="40">
        <f t="shared" si="6"/>
        <v>100</v>
      </c>
      <c r="K26" s="36"/>
      <c r="L26" s="36"/>
      <c r="M26" s="36"/>
    </row>
    <row r="27" spans="1:13" hidden="1" x14ac:dyDescent="0.3">
      <c r="A27" s="17" t="s">
        <v>25</v>
      </c>
      <c r="B27" s="6" t="s">
        <v>102</v>
      </c>
      <c r="C27" s="11"/>
      <c r="D27" s="28"/>
      <c r="E27" s="28"/>
      <c r="F27" s="39" t="e">
        <f t="shared" si="12"/>
        <v>#DIV/0!</v>
      </c>
      <c r="G27" s="28"/>
      <c r="H27" s="39" t="e">
        <f t="shared" si="13"/>
        <v>#DIV/0!</v>
      </c>
      <c r="I27" s="28"/>
      <c r="J27" s="40" t="e">
        <f t="shared" si="6"/>
        <v>#DIV/0!</v>
      </c>
      <c r="K27" s="36"/>
      <c r="L27" s="36"/>
      <c r="M27" s="36"/>
    </row>
    <row r="28" spans="1:13" x14ac:dyDescent="0.3">
      <c r="A28" s="17" t="s">
        <v>26</v>
      </c>
      <c r="B28" s="6" t="s">
        <v>103</v>
      </c>
      <c r="C28" s="55">
        <v>42389.2</v>
      </c>
      <c r="D28" s="28">
        <v>60000</v>
      </c>
      <c r="E28" s="28">
        <v>57993</v>
      </c>
      <c r="F28" s="39">
        <f t="shared" si="12"/>
        <v>96.655000000000001</v>
      </c>
      <c r="G28" s="28">
        <v>58556.4</v>
      </c>
      <c r="H28" s="39">
        <f t="shared" si="13"/>
        <v>100.97149655992965</v>
      </c>
      <c r="I28" s="28">
        <v>58237.1</v>
      </c>
      <c r="J28" s="40">
        <f t="shared" si="6"/>
        <v>99.454713746063618</v>
      </c>
      <c r="K28" s="36"/>
      <c r="L28" s="36"/>
      <c r="M28" s="36"/>
    </row>
    <row r="29" spans="1:13" ht="26.4" x14ac:dyDescent="0.3">
      <c r="A29" s="17" t="s">
        <v>27</v>
      </c>
      <c r="B29" s="6" t="s">
        <v>104</v>
      </c>
      <c r="C29" s="55">
        <v>197676.9</v>
      </c>
      <c r="D29" s="28">
        <v>370000</v>
      </c>
      <c r="E29" s="28">
        <v>488285</v>
      </c>
      <c r="F29" s="39">
        <f t="shared" si="12"/>
        <v>131.96891891891892</v>
      </c>
      <c r="G29" s="28">
        <v>378246</v>
      </c>
      <c r="H29" s="39">
        <f t="shared" si="13"/>
        <v>77.464185875052479</v>
      </c>
      <c r="I29" s="28">
        <v>306329</v>
      </c>
      <c r="J29" s="40">
        <f t="shared" si="6"/>
        <v>80.986712351221172</v>
      </c>
      <c r="K29" s="36"/>
      <c r="L29" s="36"/>
      <c r="M29" s="36"/>
    </row>
    <row r="30" spans="1:13" x14ac:dyDescent="0.3">
      <c r="A30" s="17" t="s">
        <v>28</v>
      </c>
      <c r="B30" s="6" t="s">
        <v>105</v>
      </c>
      <c r="C30" s="55">
        <v>6123.2</v>
      </c>
      <c r="D30" s="28">
        <v>5600</v>
      </c>
      <c r="E30" s="28">
        <v>2628</v>
      </c>
      <c r="F30" s="39">
        <f t="shared" si="12"/>
        <v>46.928571428571431</v>
      </c>
      <c r="G30" s="28">
        <v>2850</v>
      </c>
      <c r="H30" s="39">
        <f t="shared" si="13"/>
        <v>108.44748858447488</v>
      </c>
      <c r="I30" s="28">
        <v>2900</v>
      </c>
      <c r="J30" s="40">
        <f t="shared" si="6"/>
        <v>101.75438596491229</v>
      </c>
      <c r="K30" s="36"/>
      <c r="L30" s="36"/>
      <c r="M30" s="36"/>
    </row>
    <row r="31" spans="1:13" ht="26.4" x14ac:dyDescent="0.3">
      <c r="A31" s="17" t="s">
        <v>29</v>
      </c>
      <c r="B31" s="6" t="s">
        <v>106</v>
      </c>
      <c r="C31" s="55">
        <v>5008.6000000000004</v>
      </c>
      <c r="D31" s="38">
        <v>5800</v>
      </c>
      <c r="E31" s="28">
        <v>5890</v>
      </c>
      <c r="F31" s="39">
        <f t="shared" si="12"/>
        <v>101.55172413793103</v>
      </c>
      <c r="G31" s="28">
        <v>5940</v>
      </c>
      <c r="H31" s="39">
        <f t="shared" si="13"/>
        <v>100.84889643463497</v>
      </c>
      <c r="I31" s="28">
        <v>5940</v>
      </c>
      <c r="J31" s="40">
        <f t="shared" si="6"/>
        <v>100</v>
      </c>
      <c r="K31" s="36"/>
      <c r="L31" s="36"/>
      <c r="M31" s="36"/>
    </row>
    <row r="32" spans="1:13" ht="10.199999999999999" customHeight="1" x14ac:dyDescent="0.3">
      <c r="A32" s="70"/>
      <c r="B32" s="71"/>
      <c r="C32" s="71"/>
      <c r="D32" s="71"/>
      <c r="E32" s="71"/>
      <c r="F32" s="71"/>
      <c r="G32" s="18"/>
      <c r="H32" s="18"/>
      <c r="I32" s="18"/>
      <c r="J32" s="40"/>
    </row>
    <row r="33" spans="1:13" ht="24.6" customHeight="1" x14ac:dyDescent="0.3">
      <c r="A33" s="16" t="s">
        <v>30</v>
      </c>
      <c r="B33" s="7" t="s">
        <v>107</v>
      </c>
      <c r="C33" s="10">
        <f>SUM(C34:C37)</f>
        <v>409621.10000000003</v>
      </c>
      <c r="D33" s="10">
        <f t="shared" ref="D33:E33" si="14">SUM(D34:D37)</f>
        <v>720000</v>
      </c>
      <c r="E33" s="10">
        <f t="shared" si="14"/>
        <v>1020826.4</v>
      </c>
      <c r="F33" s="39">
        <f>E33/D33*100</f>
        <v>141.78144444444445</v>
      </c>
      <c r="G33" s="10">
        <f t="shared" ref="G33" si="15">SUM(G34:G37)</f>
        <v>638865</v>
      </c>
      <c r="H33" s="39">
        <f>G33/E33*100</f>
        <v>62.583118931877159</v>
      </c>
      <c r="I33" s="10">
        <f t="shared" ref="I33" si="16">SUM(I34:I37)</f>
        <v>857863.1</v>
      </c>
      <c r="J33" s="40">
        <f t="shared" si="6"/>
        <v>134.27924522395185</v>
      </c>
    </row>
    <row r="34" spans="1:13" x14ac:dyDescent="0.3">
      <c r="A34" s="17" t="s">
        <v>31</v>
      </c>
      <c r="B34" s="6" t="s">
        <v>108</v>
      </c>
      <c r="C34" s="55">
        <v>33951.300000000003</v>
      </c>
      <c r="D34" s="28">
        <v>190500</v>
      </c>
      <c r="E34" s="28">
        <v>361232.2</v>
      </c>
      <c r="F34" s="39">
        <f t="shared" ref="F34:F37" si="17">E34/D34*100</f>
        <v>189.62320209973754</v>
      </c>
      <c r="G34" s="28">
        <v>33376</v>
      </c>
      <c r="H34" s="39">
        <f t="shared" ref="H34:H74" si="18">G34/E34*100</f>
        <v>9.2394864023749808</v>
      </c>
      <c r="I34" s="28">
        <v>17376</v>
      </c>
      <c r="J34" s="40">
        <f t="shared" si="6"/>
        <v>52.061361457334613</v>
      </c>
      <c r="K34" s="36"/>
      <c r="L34" s="36"/>
      <c r="M34" s="36"/>
    </row>
    <row r="35" spans="1:13" x14ac:dyDescent="0.3">
      <c r="A35" s="17" t="s">
        <v>32</v>
      </c>
      <c r="B35" s="6" t="s">
        <v>109</v>
      </c>
      <c r="C35" s="55">
        <v>66741.600000000006</v>
      </c>
      <c r="D35" s="28">
        <v>140000</v>
      </c>
      <c r="E35" s="28">
        <v>148611.29999999999</v>
      </c>
      <c r="F35" s="39">
        <f t="shared" si="17"/>
        <v>106.15092857142857</v>
      </c>
      <c r="G35" s="28">
        <v>92712.9</v>
      </c>
      <c r="H35" s="39">
        <f t="shared" si="18"/>
        <v>62.38617117271702</v>
      </c>
      <c r="I35" s="28">
        <v>507062.1</v>
      </c>
      <c r="J35" s="40">
        <f t="shared" si="6"/>
        <v>546.91644852010882</v>
      </c>
      <c r="K35" s="36"/>
      <c r="L35" s="36"/>
      <c r="M35" s="36"/>
    </row>
    <row r="36" spans="1:13" x14ac:dyDescent="0.3">
      <c r="A36" s="20" t="s">
        <v>33</v>
      </c>
      <c r="B36" s="6" t="s">
        <v>110</v>
      </c>
      <c r="C36" s="55">
        <v>304233.5</v>
      </c>
      <c r="D36" s="28">
        <v>380000</v>
      </c>
      <c r="E36" s="28">
        <v>510108.9</v>
      </c>
      <c r="F36" s="39">
        <f t="shared" si="17"/>
        <v>134.23918421052633</v>
      </c>
      <c r="G36" s="28">
        <v>511902.1</v>
      </c>
      <c r="H36" s="39">
        <f t="shared" si="18"/>
        <v>100.35153278054941</v>
      </c>
      <c r="I36" s="28">
        <v>332551</v>
      </c>
      <c r="J36" s="40">
        <f t="shared" si="6"/>
        <v>64.963788974493369</v>
      </c>
      <c r="K36" s="36"/>
      <c r="L36" s="36"/>
      <c r="M36" s="36"/>
    </row>
    <row r="37" spans="1:13" ht="26.4" x14ac:dyDescent="0.3">
      <c r="A37" s="17" t="s">
        <v>35</v>
      </c>
      <c r="B37" s="6" t="s">
        <v>112</v>
      </c>
      <c r="C37" s="55">
        <v>4694.7</v>
      </c>
      <c r="D37" s="28">
        <v>9500</v>
      </c>
      <c r="E37" s="28">
        <v>874</v>
      </c>
      <c r="F37" s="39">
        <f t="shared" si="17"/>
        <v>9.1999999999999993</v>
      </c>
      <c r="G37" s="28">
        <v>874</v>
      </c>
      <c r="H37" s="39">
        <f t="shared" si="18"/>
        <v>100</v>
      </c>
      <c r="I37" s="28">
        <v>874</v>
      </c>
      <c r="J37" s="40">
        <f t="shared" si="6"/>
        <v>100</v>
      </c>
      <c r="K37" s="36"/>
      <c r="L37" s="36"/>
      <c r="M37" s="36"/>
    </row>
    <row r="38" spans="1:13" ht="9" customHeight="1" x14ac:dyDescent="0.3">
      <c r="A38" s="59"/>
      <c r="B38" s="60"/>
      <c r="C38" s="60"/>
      <c r="D38" s="60"/>
      <c r="E38" s="60"/>
      <c r="F38" s="60"/>
      <c r="G38" s="18"/>
      <c r="H38" s="39"/>
      <c r="I38" s="18"/>
      <c r="J38" s="40"/>
    </row>
    <row r="39" spans="1:13" ht="20.399999999999999" customHeight="1" x14ac:dyDescent="0.3">
      <c r="A39" s="16" t="s">
        <v>36</v>
      </c>
      <c r="B39" s="7" t="s">
        <v>113</v>
      </c>
      <c r="C39" s="10">
        <f>SUM(C40:C42)</f>
        <v>6137.5</v>
      </c>
      <c r="D39" s="10">
        <f>SUM(D40:D42)</f>
        <v>325400</v>
      </c>
      <c r="E39" s="10">
        <f>SUM(E40:E42)</f>
        <v>484600.2</v>
      </c>
      <c r="F39" s="39">
        <f>E39/D39*100</f>
        <v>148.92446220036879</v>
      </c>
      <c r="G39" s="10">
        <f>SUM(G40:G42)</f>
        <v>6150</v>
      </c>
      <c r="H39" s="39">
        <f t="shared" si="18"/>
        <v>1.2690873837856442</v>
      </c>
      <c r="I39" s="10">
        <f>SUM(I40:I42)</f>
        <v>6200</v>
      </c>
      <c r="J39" s="40">
        <f t="shared" si="6"/>
        <v>100.8130081300813</v>
      </c>
    </row>
    <row r="40" spans="1:13" ht="26.4" x14ac:dyDescent="0.3">
      <c r="A40" s="17" t="s">
        <v>175</v>
      </c>
      <c r="B40" s="6" t="s">
        <v>174</v>
      </c>
      <c r="C40" s="11">
        <v>0</v>
      </c>
      <c r="D40" s="28">
        <v>1100</v>
      </c>
      <c r="E40" s="28">
        <v>600</v>
      </c>
      <c r="F40" s="39">
        <f t="shared" ref="F40:F42" si="19">E40/D40*100</f>
        <v>54.54545454545454</v>
      </c>
      <c r="G40" s="28">
        <v>500</v>
      </c>
      <c r="H40" s="39">
        <f t="shared" si="18"/>
        <v>83.333333333333343</v>
      </c>
      <c r="I40" s="28">
        <v>500</v>
      </c>
      <c r="J40" s="40">
        <f t="shared" si="6"/>
        <v>100</v>
      </c>
      <c r="K40" s="36"/>
      <c r="L40" s="36"/>
      <c r="M40" s="36"/>
    </row>
    <row r="41" spans="1:13" ht="39.6" x14ac:dyDescent="0.3">
      <c r="A41" s="17" t="s">
        <v>37</v>
      </c>
      <c r="B41" s="6" t="s">
        <v>114</v>
      </c>
      <c r="C41" s="55">
        <v>223.7</v>
      </c>
      <c r="D41" s="28">
        <v>400</v>
      </c>
      <c r="E41" s="28">
        <v>500</v>
      </c>
      <c r="F41" s="39">
        <f t="shared" si="19"/>
        <v>125</v>
      </c>
      <c r="G41" s="28">
        <v>550</v>
      </c>
      <c r="H41" s="39">
        <f t="shared" si="18"/>
        <v>110.00000000000001</v>
      </c>
      <c r="I41" s="28">
        <v>600</v>
      </c>
      <c r="J41" s="40">
        <f t="shared" si="6"/>
        <v>109.09090909090908</v>
      </c>
      <c r="K41" s="36"/>
      <c r="L41" s="36"/>
      <c r="M41" s="36"/>
    </row>
    <row r="42" spans="1:13" ht="26.4" x14ac:dyDescent="0.3">
      <c r="A42" s="17" t="s">
        <v>38</v>
      </c>
      <c r="B42" s="6" t="s">
        <v>115</v>
      </c>
      <c r="C42" s="55">
        <v>5913.8</v>
      </c>
      <c r="D42" s="28">
        <v>323900</v>
      </c>
      <c r="E42" s="28">
        <v>483500.2</v>
      </c>
      <c r="F42" s="39">
        <f t="shared" si="19"/>
        <v>149.27452917567149</v>
      </c>
      <c r="G42" s="28">
        <v>5100</v>
      </c>
      <c r="H42" s="39">
        <f t="shared" si="18"/>
        <v>1.0548082503378489</v>
      </c>
      <c r="I42" s="28">
        <v>5100</v>
      </c>
      <c r="J42" s="40">
        <f t="shared" si="6"/>
        <v>100</v>
      </c>
      <c r="K42" s="36"/>
      <c r="L42" s="36"/>
      <c r="M42" s="36"/>
    </row>
    <row r="43" spans="1:13" ht="7.8" customHeight="1" x14ac:dyDescent="0.3">
      <c r="A43" s="59"/>
      <c r="B43" s="60"/>
      <c r="C43" s="60"/>
      <c r="D43" s="60"/>
      <c r="E43" s="60"/>
      <c r="F43" s="60"/>
      <c r="G43" s="28"/>
      <c r="H43" s="39"/>
      <c r="I43" s="28"/>
      <c r="J43" s="40"/>
    </row>
    <row r="44" spans="1:13" ht="21" customHeight="1" x14ac:dyDescent="0.3">
      <c r="A44" s="16" t="s">
        <v>39</v>
      </c>
      <c r="B44" s="7" t="s">
        <v>116</v>
      </c>
      <c r="C44" s="10">
        <f>SUM(C45:C49)</f>
        <v>1162947.1000000001</v>
      </c>
      <c r="D44" s="10">
        <f t="shared" ref="D44:E44" si="20">SUM(D45:D49)</f>
        <v>1318800</v>
      </c>
      <c r="E44" s="10">
        <f t="shared" si="20"/>
        <v>1281758</v>
      </c>
      <c r="F44" s="39">
        <f>E44/D44*100</f>
        <v>97.191234455565663</v>
      </c>
      <c r="G44" s="10">
        <f t="shared" ref="G44" si="21">SUM(G45:G49)</f>
        <v>1295351.5000000002</v>
      </c>
      <c r="H44" s="39">
        <f t="shared" si="18"/>
        <v>101.06053560812573</v>
      </c>
      <c r="I44" s="10">
        <f t="shared" ref="I44" si="22">SUM(I45:I49)</f>
        <v>1336984.1000000001</v>
      </c>
      <c r="J44" s="40">
        <f t="shared" si="6"/>
        <v>103.21400021538554</v>
      </c>
    </row>
    <row r="45" spans="1:13" x14ac:dyDescent="0.3">
      <c r="A45" s="17" t="s">
        <v>187</v>
      </c>
      <c r="B45" s="6" t="s">
        <v>117</v>
      </c>
      <c r="C45" s="55">
        <v>414508</v>
      </c>
      <c r="D45" s="11">
        <v>363400</v>
      </c>
      <c r="E45" s="11">
        <v>428156.2</v>
      </c>
      <c r="F45" s="39">
        <f t="shared" ref="F45:F49" si="23">E45/D45*100</f>
        <v>117.81953769950468</v>
      </c>
      <c r="G45" s="11">
        <v>430474.4</v>
      </c>
      <c r="H45" s="39">
        <f t="shared" si="18"/>
        <v>100.54143791448074</v>
      </c>
      <c r="I45" s="11">
        <v>439186.4</v>
      </c>
      <c r="J45" s="40">
        <f t="shared" si="6"/>
        <v>102.02381372736684</v>
      </c>
      <c r="K45" s="36"/>
      <c r="L45" s="36"/>
      <c r="M45" s="36"/>
    </row>
    <row r="46" spans="1:13" x14ac:dyDescent="0.3">
      <c r="A46" s="17" t="s">
        <v>41</v>
      </c>
      <c r="B46" s="6" t="s">
        <v>118</v>
      </c>
      <c r="C46" s="55">
        <v>594276.4</v>
      </c>
      <c r="D46" s="28">
        <v>783300</v>
      </c>
      <c r="E46" s="28">
        <v>672039.9</v>
      </c>
      <c r="F46" s="39">
        <f t="shared" si="23"/>
        <v>85.795978552278825</v>
      </c>
      <c r="G46" s="28">
        <v>684333.7</v>
      </c>
      <c r="H46" s="39">
        <f t="shared" si="18"/>
        <v>101.82932590758375</v>
      </c>
      <c r="I46" s="28">
        <v>714936.4</v>
      </c>
      <c r="J46" s="40">
        <f t="shared" si="6"/>
        <v>104.47189726298735</v>
      </c>
      <c r="K46" s="36"/>
      <c r="L46" s="36"/>
      <c r="M46" s="36"/>
    </row>
    <row r="47" spans="1:13" x14ac:dyDescent="0.3">
      <c r="A47" s="17" t="s">
        <v>42</v>
      </c>
      <c r="B47" s="6" t="s">
        <v>119</v>
      </c>
      <c r="C47" s="55">
        <v>109280.4</v>
      </c>
      <c r="D47" s="28">
        <v>126400</v>
      </c>
      <c r="E47" s="28">
        <v>140270.9</v>
      </c>
      <c r="F47" s="39">
        <f t="shared" si="23"/>
        <v>110.97381329113925</v>
      </c>
      <c r="G47" s="28">
        <v>141254.1</v>
      </c>
      <c r="H47" s="39">
        <f t="shared" si="18"/>
        <v>100.70092941586601</v>
      </c>
      <c r="I47" s="28">
        <v>143786</v>
      </c>
      <c r="J47" s="40">
        <f t="shared" si="6"/>
        <v>101.79244354677137</v>
      </c>
      <c r="K47" s="36"/>
      <c r="L47" s="36"/>
      <c r="M47" s="36"/>
    </row>
    <row r="48" spans="1:13" x14ac:dyDescent="0.3">
      <c r="A48" s="17" t="s">
        <v>46</v>
      </c>
      <c r="B48" s="6" t="s">
        <v>123</v>
      </c>
      <c r="C48" s="55">
        <v>8439.1</v>
      </c>
      <c r="D48" s="28">
        <v>10500</v>
      </c>
      <c r="E48" s="28">
        <v>7080</v>
      </c>
      <c r="F48" s="39">
        <f t="shared" si="23"/>
        <v>67.428571428571431</v>
      </c>
      <c r="G48" s="28">
        <v>7230</v>
      </c>
      <c r="H48" s="39">
        <f t="shared" si="18"/>
        <v>102.11864406779661</v>
      </c>
      <c r="I48" s="28">
        <v>7360</v>
      </c>
      <c r="J48" s="40">
        <f t="shared" si="6"/>
        <v>101.79806362378976</v>
      </c>
      <c r="K48" s="36"/>
      <c r="L48" s="36"/>
      <c r="M48" s="36"/>
    </row>
    <row r="49" spans="1:13" ht="26.4" x14ac:dyDescent="0.3">
      <c r="A49" s="17" t="s">
        <v>47</v>
      </c>
      <c r="B49" s="6" t="s">
        <v>124</v>
      </c>
      <c r="C49" s="55">
        <v>36443.199999999997</v>
      </c>
      <c r="D49" s="28">
        <v>35200</v>
      </c>
      <c r="E49" s="28">
        <v>34211</v>
      </c>
      <c r="F49" s="39">
        <f t="shared" si="23"/>
        <v>97.190340909090907</v>
      </c>
      <c r="G49" s="28">
        <v>32059.3</v>
      </c>
      <c r="H49" s="39">
        <f t="shared" si="18"/>
        <v>93.710502469965789</v>
      </c>
      <c r="I49" s="28">
        <v>31715.3</v>
      </c>
      <c r="J49" s="40">
        <f t="shared" si="6"/>
        <v>98.926988424575711</v>
      </c>
      <c r="K49" s="36"/>
      <c r="L49" s="36"/>
      <c r="M49" s="36"/>
    </row>
    <row r="50" spans="1:13" ht="9.6" customHeight="1" x14ac:dyDescent="0.3">
      <c r="A50" s="59"/>
      <c r="B50" s="60"/>
      <c r="C50" s="60"/>
      <c r="D50" s="60"/>
      <c r="E50" s="60"/>
      <c r="F50" s="60"/>
      <c r="G50" s="18"/>
      <c r="H50" s="39"/>
      <c r="I50" s="18"/>
      <c r="J50" s="40"/>
    </row>
    <row r="51" spans="1:13" ht="24" customHeight="1" x14ac:dyDescent="0.3">
      <c r="A51" s="16" t="s">
        <v>159</v>
      </c>
      <c r="B51" s="7" t="s">
        <v>125</v>
      </c>
      <c r="C51" s="10">
        <f>SUM(C52:C53)</f>
        <v>265516.2</v>
      </c>
      <c r="D51" s="10">
        <f>SUM(D52:D53)</f>
        <v>284100</v>
      </c>
      <c r="E51" s="10">
        <f>SUM(E52:E53)</f>
        <v>314353.2</v>
      </c>
      <c r="F51" s="39">
        <f>E51/D51*100</f>
        <v>110.64878563885956</v>
      </c>
      <c r="G51" s="10">
        <f>SUM(G52:G53)</f>
        <v>317434.7</v>
      </c>
      <c r="H51" s="39">
        <f t="shared" si="18"/>
        <v>100.98026678271448</v>
      </c>
      <c r="I51" s="10">
        <f>SUM(I52:I53)</f>
        <v>320764.79999999999</v>
      </c>
      <c r="J51" s="40">
        <f t="shared" si="6"/>
        <v>101.04906615439333</v>
      </c>
    </row>
    <row r="52" spans="1:13" x14ac:dyDescent="0.3">
      <c r="A52" s="17" t="s">
        <v>48</v>
      </c>
      <c r="B52" s="6" t="s">
        <v>126</v>
      </c>
      <c r="C52" s="55">
        <v>240859.3</v>
      </c>
      <c r="D52" s="28">
        <v>259700</v>
      </c>
      <c r="E52" s="28">
        <v>289867.90000000002</v>
      </c>
      <c r="F52" s="39">
        <f t="shared" ref="F52:F53" si="24">E52/D52*100</f>
        <v>111.61644204851753</v>
      </c>
      <c r="G52" s="28">
        <v>293429.90000000002</v>
      </c>
      <c r="H52" s="39">
        <f t="shared" si="18"/>
        <v>101.22883561787972</v>
      </c>
      <c r="I52" s="28">
        <v>296560</v>
      </c>
      <c r="J52" s="40">
        <f t="shared" si="6"/>
        <v>101.06672837362518</v>
      </c>
      <c r="K52" s="36"/>
      <c r="L52" s="36"/>
      <c r="M52" s="36"/>
    </row>
    <row r="53" spans="1:13" ht="26.4" x14ac:dyDescent="0.3">
      <c r="A53" s="17" t="s">
        <v>158</v>
      </c>
      <c r="B53" s="6" t="s">
        <v>127</v>
      </c>
      <c r="C53" s="55">
        <v>24656.9</v>
      </c>
      <c r="D53" s="28">
        <v>24400</v>
      </c>
      <c r="E53" s="28">
        <v>24485.3</v>
      </c>
      <c r="F53" s="39">
        <f t="shared" si="24"/>
        <v>100.34959016393444</v>
      </c>
      <c r="G53" s="28">
        <v>24004.799999999999</v>
      </c>
      <c r="H53" s="39">
        <f t="shared" si="18"/>
        <v>98.037598069045501</v>
      </c>
      <c r="I53" s="28">
        <v>24204.799999999999</v>
      </c>
      <c r="J53" s="40">
        <f t="shared" si="6"/>
        <v>100.83316669999334</v>
      </c>
      <c r="K53" s="36"/>
      <c r="L53" s="36"/>
      <c r="M53" s="36"/>
    </row>
    <row r="54" spans="1:13" ht="10.199999999999999" customHeight="1" x14ac:dyDescent="0.3">
      <c r="A54" s="68"/>
      <c r="B54" s="69"/>
      <c r="C54" s="69"/>
      <c r="D54" s="69"/>
      <c r="E54" s="69"/>
      <c r="F54" s="69"/>
      <c r="G54" s="18"/>
      <c r="H54" s="39"/>
      <c r="I54" s="18"/>
      <c r="J54" s="40"/>
    </row>
    <row r="55" spans="1:13" ht="0.6" customHeight="1" x14ac:dyDescent="0.3">
      <c r="A55" s="16" t="s">
        <v>49</v>
      </c>
      <c r="B55" s="7" t="s">
        <v>128</v>
      </c>
      <c r="C55" s="10">
        <f>SUM(C56:C56)</f>
        <v>0</v>
      </c>
      <c r="D55" s="10">
        <f>SUM(D56:D56)</f>
        <v>0</v>
      </c>
      <c r="E55" s="10">
        <f>SUM(E56:E56)</f>
        <v>0</v>
      </c>
      <c r="F55" s="39"/>
      <c r="G55" s="10">
        <f>SUM(G56:G56)</f>
        <v>0</v>
      </c>
      <c r="H55" s="39" t="e">
        <f t="shared" si="18"/>
        <v>#DIV/0!</v>
      </c>
      <c r="I55" s="10">
        <f>SUM(I56:I56)</f>
        <v>0</v>
      </c>
      <c r="J55" s="40" t="e">
        <f t="shared" si="6"/>
        <v>#DIV/0!</v>
      </c>
    </row>
    <row r="56" spans="1:13" ht="26.4" hidden="1" x14ac:dyDescent="0.3">
      <c r="A56" s="17" t="s">
        <v>56</v>
      </c>
      <c r="B56" s="6" t="s">
        <v>135</v>
      </c>
      <c r="C56" s="58">
        <v>0</v>
      </c>
      <c r="D56" s="28">
        <v>0</v>
      </c>
      <c r="E56" s="28">
        <v>0</v>
      </c>
      <c r="F56" s="28"/>
      <c r="G56" s="28">
        <v>0</v>
      </c>
      <c r="H56" s="39" t="e">
        <f t="shared" si="18"/>
        <v>#DIV/0!</v>
      </c>
      <c r="I56" s="28">
        <v>0</v>
      </c>
      <c r="J56" s="40" t="e">
        <f t="shared" si="6"/>
        <v>#DIV/0!</v>
      </c>
      <c r="K56" s="36"/>
      <c r="L56" s="36"/>
      <c r="M56" s="36"/>
    </row>
    <row r="57" spans="1:13" ht="9.6" customHeight="1" x14ac:dyDescent="0.3">
      <c r="A57" s="68"/>
      <c r="B57" s="69"/>
      <c r="C57" s="69"/>
      <c r="D57" s="69"/>
      <c r="E57" s="69"/>
      <c r="F57" s="69"/>
      <c r="G57" s="18"/>
      <c r="H57" s="39"/>
      <c r="I57" s="18"/>
      <c r="J57" s="40"/>
    </row>
    <row r="58" spans="1:13" ht="25.8" customHeight="1" x14ac:dyDescent="0.3">
      <c r="A58" s="16" t="s">
        <v>57</v>
      </c>
      <c r="B58" s="7" t="s">
        <v>136</v>
      </c>
      <c r="C58" s="10">
        <f>SUM(C59:C62)</f>
        <v>63162.1</v>
      </c>
      <c r="D58" s="10">
        <f t="shared" ref="D58:E58" si="25">SUM(D59:D62)</f>
        <v>84000</v>
      </c>
      <c r="E58" s="10">
        <f t="shared" si="25"/>
        <v>67767.100000000006</v>
      </c>
      <c r="F58" s="39">
        <f>E58/D58*100</f>
        <v>80.675119047619063</v>
      </c>
      <c r="G58" s="10">
        <f t="shared" ref="G58" si="26">SUM(G59:G62)</f>
        <v>57377.8</v>
      </c>
      <c r="H58" s="39">
        <f t="shared" si="18"/>
        <v>84.669109346570821</v>
      </c>
      <c r="I58" s="10">
        <f t="shared" ref="I58" si="27">SUM(I59:I62)</f>
        <v>62634.6</v>
      </c>
      <c r="J58" s="40">
        <f t="shared" si="6"/>
        <v>109.16173154077012</v>
      </c>
    </row>
    <row r="59" spans="1:13" x14ac:dyDescent="0.3">
      <c r="A59" s="17" t="s">
        <v>58</v>
      </c>
      <c r="B59" s="6" t="s">
        <v>137</v>
      </c>
      <c r="C59" s="55">
        <v>11526</v>
      </c>
      <c r="D59" s="28">
        <v>12100</v>
      </c>
      <c r="E59" s="28">
        <v>11800</v>
      </c>
      <c r="F59" s="39">
        <f t="shared" ref="F59:F62" si="28">E59/D59*100</f>
        <v>97.52066115702479</v>
      </c>
      <c r="G59" s="28">
        <v>11800</v>
      </c>
      <c r="H59" s="39">
        <f t="shared" si="18"/>
        <v>100</v>
      </c>
      <c r="I59" s="28">
        <v>11800</v>
      </c>
      <c r="J59" s="40">
        <f t="shared" si="6"/>
        <v>100</v>
      </c>
      <c r="K59" s="36"/>
      <c r="L59" s="36"/>
      <c r="M59" s="36"/>
    </row>
    <row r="60" spans="1:13" ht="25.5" customHeight="1" x14ac:dyDescent="0.3">
      <c r="A60" s="17" t="s">
        <v>60</v>
      </c>
      <c r="B60" s="6" t="s">
        <v>139</v>
      </c>
      <c r="C60" s="55">
        <v>23334.1</v>
      </c>
      <c r="D60" s="28">
        <v>24000</v>
      </c>
      <c r="E60" s="28">
        <v>0</v>
      </c>
      <c r="F60" s="39">
        <f t="shared" si="28"/>
        <v>0</v>
      </c>
      <c r="G60" s="28">
        <v>8552</v>
      </c>
      <c r="H60" s="39">
        <v>0</v>
      </c>
      <c r="I60" s="28">
        <v>0</v>
      </c>
      <c r="J60" s="40">
        <f t="shared" si="6"/>
        <v>0</v>
      </c>
      <c r="K60" s="36"/>
      <c r="L60" s="36"/>
      <c r="M60" s="36"/>
    </row>
    <row r="61" spans="1:13" x14ac:dyDescent="0.3">
      <c r="A61" s="20" t="s">
        <v>61</v>
      </c>
      <c r="B61" s="6" t="s">
        <v>140</v>
      </c>
      <c r="C61" s="55">
        <v>27902</v>
      </c>
      <c r="D61" s="28">
        <v>47400</v>
      </c>
      <c r="E61" s="28">
        <v>55467.1</v>
      </c>
      <c r="F61" s="39">
        <f t="shared" si="28"/>
        <v>117.01919831223628</v>
      </c>
      <c r="G61" s="28">
        <v>36525.800000000003</v>
      </c>
      <c r="H61" s="39">
        <f t="shared" si="18"/>
        <v>65.851288421424599</v>
      </c>
      <c r="I61" s="28">
        <v>50334.6</v>
      </c>
      <c r="J61" s="40">
        <f t="shared" si="6"/>
        <v>137.80560590048677</v>
      </c>
      <c r="K61" s="36"/>
      <c r="L61" s="36"/>
      <c r="M61" s="36"/>
    </row>
    <row r="62" spans="1:13" ht="26.4" x14ac:dyDescent="0.3">
      <c r="A62" s="17" t="s">
        <v>62</v>
      </c>
      <c r="B62" s="6" t="s">
        <v>141</v>
      </c>
      <c r="C62" s="55">
        <v>400</v>
      </c>
      <c r="D62" s="28">
        <v>500</v>
      </c>
      <c r="E62" s="28">
        <v>500</v>
      </c>
      <c r="F62" s="39">
        <f t="shared" si="28"/>
        <v>100</v>
      </c>
      <c r="G62" s="28">
        <v>500</v>
      </c>
      <c r="H62" s="39">
        <f t="shared" si="18"/>
        <v>100</v>
      </c>
      <c r="I62" s="28">
        <v>500</v>
      </c>
      <c r="J62" s="40">
        <f t="shared" si="6"/>
        <v>100</v>
      </c>
      <c r="K62" s="36"/>
      <c r="L62" s="36"/>
      <c r="M62" s="36"/>
    </row>
    <row r="63" spans="1:13" ht="10.199999999999999" customHeight="1" x14ac:dyDescent="0.3">
      <c r="A63" s="59"/>
      <c r="B63" s="60"/>
      <c r="C63" s="60"/>
      <c r="D63" s="60"/>
      <c r="E63" s="60"/>
      <c r="F63" s="60"/>
      <c r="G63" s="18"/>
      <c r="H63" s="39"/>
      <c r="I63" s="18"/>
      <c r="J63" s="40"/>
    </row>
    <row r="64" spans="1:13" ht="26.4" customHeight="1" x14ac:dyDescent="0.3">
      <c r="A64" s="16" t="s">
        <v>63</v>
      </c>
      <c r="B64" s="7" t="s">
        <v>142</v>
      </c>
      <c r="C64" s="10">
        <f>SUM(C65:C67)</f>
        <v>97611.500000000015</v>
      </c>
      <c r="D64" s="10">
        <f>SUM(D65:D67)</f>
        <v>171900</v>
      </c>
      <c r="E64" s="10">
        <f>SUM(E65:E67)</f>
        <v>104735</v>
      </c>
      <c r="F64" s="39">
        <f>E64/D64*100</f>
        <v>60.92786503781268</v>
      </c>
      <c r="G64" s="10">
        <f>SUM(G65:G67)</f>
        <v>99320</v>
      </c>
      <c r="H64" s="39">
        <f t="shared" si="18"/>
        <v>94.829808564472245</v>
      </c>
      <c r="I64" s="10">
        <f>SUM(I65:I67)</f>
        <v>101205</v>
      </c>
      <c r="J64" s="40">
        <f t="shared" si="6"/>
        <v>101.89790575916231</v>
      </c>
    </row>
    <row r="65" spans="1:13" x14ac:dyDescent="0.3">
      <c r="A65" s="17" t="s">
        <v>64</v>
      </c>
      <c r="B65" s="6" t="s">
        <v>143</v>
      </c>
      <c r="C65" s="55">
        <v>84141.6</v>
      </c>
      <c r="D65" s="28">
        <v>85900</v>
      </c>
      <c r="E65" s="28">
        <v>83985</v>
      </c>
      <c r="F65" s="39">
        <f t="shared" ref="F65:F67" si="29">E65/D65*100</f>
        <v>97.770663562281726</v>
      </c>
      <c r="G65" s="28">
        <v>78260</v>
      </c>
      <c r="H65" s="39">
        <f t="shared" si="18"/>
        <v>93.183306542835027</v>
      </c>
      <c r="I65" s="28">
        <v>79815</v>
      </c>
      <c r="J65" s="40">
        <f t="shared" si="6"/>
        <v>101.98696652185023</v>
      </c>
      <c r="K65" s="36"/>
      <c r="L65" s="36"/>
      <c r="M65" s="36"/>
    </row>
    <row r="66" spans="1:13" x14ac:dyDescent="0.3">
      <c r="A66" s="17" t="s">
        <v>65</v>
      </c>
      <c r="B66" s="6" t="s">
        <v>144</v>
      </c>
      <c r="C66" s="55">
        <v>2641.1</v>
      </c>
      <c r="D66" s="28">
        <v>72000</v>
      </c>
      <c r="E66" s="28">
        <v>3250</v>
      </c>
      <c r="F66" s="39">
        <f t="shared" si="29"/>
        <v>4.5138888888888884</v>
      </c>
      <c r="G66" s="28">
        <v>3320</v>
      </c>
      <c r="H66" s="39">
        <f t="shared" si="18"/>
        <v>102.15384615384615</v>
      </c>
      <c r="I66" s="28">
        <v>3390</v>
      </c>
      <c r="J66" s="40">
        <f t="shared" si="6"/>
        <v>102.10843373493977</v>
      </c>
      <c r="K66" s="36"/>
      <c r="L66" s="36"/>
      <c r="M66" s="36"/>
    </row>
    <row r="67" spans="1:13" x14ac:dyDescent="0.3">
      <c r="A67" s="17" t="s">
        <v>66</v>
      </c>
      <c r="B67" s="6" t="s">
        <v>145</v>
      </c>
      <c r="C67" s="55">
        <v>10828.8</v>
      </c>
      <c r="D67" s="28">
        <v>14000</v>
      </c>
      <c r="E67" s="28">
        <v>17500</v>
      </c>
      <c r="F67" s="39">
        <f t="shared" si="29"/>
        <v>125</v>
      </c>
      <c r="G67" s="28">
        <v>17740</v>
      </c>
      <c r="H67" s="39">
        <f t="shared" si="18"/>
        <v>101.37142857142858</v>
      </c>
      <c r="I67" s="28">
        <v>18000</v>
      </c>
      <c r="J67" s="40">
        <f t="shared" si="6"/>
        <v>101.46561443066517</v>
      </c>
      <c r="K67" s="36"/>
      <c r="L67" s="36"/>
      <c r="M67" s="36"/>
    </row>
    <row r="68" spans="1:13" ht="9.6" customHeight="1" x14ac:dyDescent="0.3">
      <c r="A68" s="59"/>
      <c r="B68" s="60"/>
      <c r="C68" s="60"/>
      <c r="D68" s="60"/>
      <c r="E68" s="60"/>
      <c r="F68" s="60"/>
      <c r="G68" s="18"/>
      <c r="H68" s="39"/>
      <c r="I68" s="18"/>
      <c r="J68" s="40"/>
    </row>
    <row r="69" spans="1:13" ht="28.2" customHeight="1" x14ac:dyDescent="0.3">
      <c r="A69" s="16" t="s">
        <v>68</v>
      </c>
      <c r="B69" s="7" t="s">
        <v>147</v>
      </c>
      <c r="C69" s="10">
        <f>SUM(C70:C71)</f>
        <v>10852.900000000001</v>
      </c>
      <c r="D69" s="10">
        <f>SUM(D70:D71)</f>
        <v>9500</v>
      </c>
      <c r="E69" s="10">
        <f>SUM(E70:E71)</f>
        <v>10725</v>
      </c>
      <c r="F69" s="39">
        <f>E69/D69*100</f>
        <v>112.89473684210527</v>
      </c>
      <c r="G69" s="10">
        <f>SUM(G70:G71)</f>
        <v>10200</v>
      </c>
      <c r="H69" s="39">
        <f t="shared" si="18"/>
        <v>95.104895104895107</v>
      </c>
      <c r="I69" s="10">
        <f>SUM(I70:I71)</f>
        <v>10100</v>
      </c>
      <c r="J69" s="40">
        <f t="shared" si="6"/>
        <v>99.019607843137265</v>
      </c>
    </row>
    <row r="70" spans="1:13" ht="26.4" x14ac:dyDescent="0.3">
      <c r="A70" s="17" t="s">
        <v>70</v>
      </c>
      <c r="B70" s="6" t="s">
        <v>149</v>
      </c>
      <c r="C70" s="55">
        <v>3305.3</v>
      </c>
      <c r="D70" s="28">
        <v>3690</v>
      </c>
      <c r="E70" s="28">
        <v>5340</v>
      </c>
      <c r="F70" s="39">
        <f t="shared" ref="F70:F71" si="30">E70/D70*100</f>
        <v>144.71544715447155</v>
      </c>
      <c r="G70" s="28">
        <v>5000</v>
      </c>
      <c r="H70" s="39">
        <f t="shared" si="18"/>
        <v>93.63295880149812</v>
      </c>
      <c r="I70" s="28">
        <v>5000</v>
      </c>
      <c r="J70" s="40">
        <f t="shared" si="6"/>
        <v>100</v>
      </c>
      <c r="K70" s="36"/>
      <c r="L70" s="36"/>
      <c r="M70" s="36"/>
    </row>
    <row r="71" spans="1:13" ht="26.4" x14ac:dyDescent="0.3">
      <c r="A71" s="17" t="s">
        <v>71</v>
      </c>
      <c r="B71" s="6" t="s">
        <v>150</v>
      </c>
      <c r="C71" s="55">
        <v>7547.6</v>
      </c>
      <c r="D71" s="28">
        <v>5810</v>
      </c>
      <c r="E71" s="28">
        <v>5385</v>
      </c>
      <c r="F71" s="39">
        <f t="shared" si="30"/>
        <v>92.685025817555939</v>
      </c>
      <c r="G71" s="28">
        <v>5200</v>
      </c>
      <c r="H71" s="39">
        <f t="shared" si="18"/>
        <v>96.564531104921087</v>
      </c>
      <c r="I71" s="28">
        <v>5100</v>
      </c>
      <c r="J71" s="40">
        <f t="shared" si="6"/>
        <v>98.076923076923066</v>
      </c>
      <c r="K71" s="36"/>
      <c r="L71" s="36"/>
      <c r="M71" s="36"/>
    </row>
    <row r="72" spans="1:13" ht="9.6" customHeight="1" x14ac:dyDescent="0.3">
      <c r="A72" s="59"/>
      <c r="B72" s="60"/>
      <c r="C72" s="60"/>
      <c r="D72" s="60"/>
      <c r="E72" s="60"/>
      <c r="F72" s="60"/>
      <c r="G72" s="18"/>
      <c r="H72" s="39"/>
      <c r="I72" s="18"/>
      <c r="J72" s="40"/>
    </row>
    <row r="73" spans="1:13" ht="30.6" customHeight="1" x14ac:dyDescent="0.3">
      <c r="A73" s="16" t="s">
        <v>72</v>
      </c>
      <c r="B73" s="7" t="s">
        <v>151</v>
      </c>
      <c r="C73" s="10">
        <f>SUM(C74)</f>
        <v>0</v>
      </c>
      <c r="D73" s="10">
        <f t="shared" ref="D73:E73" si="31">SUM(D74)</f>
        <v>0</v>
      </c>
      <c r="E73" s="10">
        <f t="shared" si="31"/>
        <v>300</v>
      </c>
      <c r="F73" s="39">
        <v>0</v>
      </c>
      <c r="G73" s="10">
        <f t="shared" ref="G73" si="32">SUM(G74)</f>
        <v>200</v>
      </c>
      <c r="H73" s="39">
        <f t="shared" si="18"/>
        <v>66.666666666666657</v>
      </c>
      <c r="I73" s="10">
        <f t="shared" ref="I73" si="33">SUM(I74)</f>
        <v>200</v>
      </c>
      <c r="J73" s="40">
        <f t="shared" si="6"/>
        <v>100</v>
      </c>
    </row>
    <row r="74" spans="1:13" ht="28.2" customHeight="1" x14ac:dyDescent="0.3">
      <c r="A74" s="17" t="s">
        <v>73</v>
      </c>
      <c r="B74" s="6" t="s">
        <v>152</v>
      </c>
      <c r="C74" s="55">
        <v>0</v>
      </c>
      <c r="D74" s="11">
        <v>0</v>
      </c>
      <c r="E74" s="28">
        <v>300</v>
      </c>
      <c r="F74" s="39">
        <v>0</v>
      </c>
      <c r="G74" s="28">
        <v>200</v>
      </c>
      <c r="H74" s="39">
        <f t="shared" si="18"/>
        <v>66.666666666666657</v>
      </c>
      <c r="I74" s="28">
        <v>200</v>
      </c>
      <c r="J74" s="40">
        <f t="shared" si="6"/>
        <v>100</v>
      </c>
      <c r="K74" s="36"/>
      <c r="L74" s="36"/>
      <c r="M74" s="36"/>
    </row>
    <row r="75" spans="1:13" ht="7.8" customHeight="1" x14ac:dyDescent="0.3">
      <c r="A75" s="59"/>
      <c r="B75" s="60"/>
      <c r="C75" s="60"/>
      <c r="D75" s="60"/>
      <c r="E75" s="60"/>
      <c r="F75" s="60"/>
      <c r="G75" s="61"/>
      <c r="H75" s="61"/>
      <c r="I75" s="61"/>
      <c r="J75" s="62"/>
    </row>
    <row r="76" spans="1:13" ht="8.4" customHeight="1" thickBot="1" x14ac:dyDescent="0.35">
      <c r="A76" s="63"/>
      <c r="B76" s="64"/>
      <c r="C76" s="64"/>
      <c r="D76" s="64"/>
      <c r="E76" s="64"/>
      <c r="F76" s="64"/>
      <c r="G76" s="65"/>
      <c r="H76" s="65"/>
      <c r="I76" s="65"/>
      <c r="J76" s="66"/>
    </row>
    <row r="77" spans="1:13" ht="24" customHeight="1" thickBot="1" x14ac:dyDescent="0.35">
      <c r="A77" s="51" t="s">
        <v>77</v>
      </c>
      <c r="B77" s="52"/>
      <c r="C77" s="53">
        <f>C7+C16+C20+C25+C33+C39+C44+C51+C55+C58+C64+C69+C73</f>
        <v>2572005.8000000003</v>
      </c>
      <c r="D77" s="53">
        <f t="shared" ref="D77:I77" si="34">D7+D16+D20+D25+D33+D39+D44+D51+D55+D58+D64+D69+D73</f>
        <v>3692600</v>
      </c>
      <c r="E77" s="53">
        <f t="shared" si="34"/>
        <v>4215762.6000000006</v>
      </c>
      <c r="F77" s="54">
        <f>E77/D77*100</f>
        <v>114.16786546065106</v>
      </c>
      <c r="G77" s="44">
        <f t="shared" si="34"/>
        <v>3204603.3</v>
      </c>
      <c r="H77" s="54">
        <f>G77/E77*100</f>
        <v>76.014795045622336</v>
      </c>
      <c r="I77" s="44">
        <f t="shared" si="34"/>
        <v>3404660.9</v>
      </c>
      <c r="J77" s="45">
        <f>I77/G77*100</f>
        <v>106.24281950904813</v>
      </c>
    </row>
    <row r="78" spans="1:13" ht="15.6" hidden="1" customHeight="1" thickBot="1" x14ac:dyDescent="0.35">
      <c r="A78" s="47" t="s">
        <v>183</v>
      </c>
      <c r="B78" s="48"/>
      <c r="C78" s="49">
        <v>0</v>
      </c>
      <c r="D78" s="49">
        <v>0</v>
      </c>
      <c r="E78" s="49"/>
      <c r="F78" s="54" t="e">
        <f t="shared" ref="F78:F79" si="35">E78/D78*100</f>
        <v>#DIV/0!</v>
      </c>
      <c r="G78" s="49"/>
      <c r="H78" s="54" t="e">
        <f t="shared" ref="H78:H79" si="36">G78/E78*100</f>
        <v>#DIV/0!</v>
      </c>
      <c r="I78" s="49"/>
      <c r="J78" s="45" t="e">
        <f t="shared" ref="J78:J79" si="37">I78/G78*100</f>
        <v>#DIV/0!</v>
      </c>
    </row>
    <row r="79" spans="1:13" ht="27" thickBot="1" x14ac:dyDescent="0.35">
      <c r="A79" s="43" t="s">
        <v>184</v>
      </c>
      <c r="B79" s="46"/>
      <c r="C79" s="50">
        <f>C77+C78</f>
        <v>2572005.8000000003</v>
      </c>
      <c r="D79" s="50">
        <f t="shared" ref="D79:I79" si="38">D77+D78</f>
        <v>3692600</v>
      </c>
      <c r="E79" s="50">
        <f t="shared" si="38"/>
        <v>4215762.6000000006</v>
      </c>
      <c r="F79" s="54">
        <f t="shared" si="35"/>
        <v>114.16786546065106</v>
      </c>
      <c r="G79" s="50">
        <f t="shared" si="38"/>
        <v>3204603.3</v>
      </c>
      <c r="H79" s="54">
        <f t="shared" si="36"/>
        <v>76.014795045622336</v>
      </c>
      <c r="I79" s="50">
        <f t="shared" si="38"/>
        <v>3404660.9</v>
      </c>
      <c r="J79" s="45">
        <f t="shared" si="37"/>
        <v>106.24281950904813</v>
      </c>
    </row>
  </sheetData>
  <mergeCells count="23">
    <mergeCell ref="A6:J6"/>
    <mergeCell ref="A3:A5"/>
    <mergeCell ref="B3:B5"/>
    <mergeCell ref="C3:C5"/>
    <mergeCell ref="D3:D5"/>
    <mergeCell ref="E3:F4"/>
    <mergeCell ref="G3:H4"/>
    <mergeCell ref="A75:J75"/>
    <mergeCell ref="A76:J76"/>
    <mergeCell ref="A1:J1"/>
    <mergeCell ref="A72:F72"/>
    <mergeCell ref="A43:F43"/>
    <mergeCell ref="A50:F50"/>
    <mergeCell ref="A54:F54"/>
    <mergeCell ref="A57:F57"/>
    <mergeCell ref="A63:F63"/>
    <mergeCell ref="A68:F68"/>
    <mergeCell ref="A15:F15"/>
    <mergeCell ref="A19:F19"/>
    <mergeCell ref="A24:F24"/>
    <mergeCell ref="A32:F32"/>
    <mergeCell ref="A38:F38"/>
    <mergeCell ref="I3:J4"/>
  </mergeCells>
  <pageMargins left="0.11811023622047245" right="0.11811023622047245" top="0.15748031496062992" bottom="0.35433070866141736" header="0.11811023622047245" footer="0.11811023622047245"/>
  <pageSetup paperSize="9" scale="96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workbookViewId="0">
      <selection activeCell="P101" sqref="P101"/>
    </sheetView>
  </sheetViews>
  <sheetFormatPr defaultColWidth="9.109375" defaultRowHeight="14.4" x14ac:dyDescent="0.3"/>
  <cols>
    <col min="1" max="1" width="35.5546875" style="1" customWidth="1"/>
    <col min="2" max="2" width="7.33203125" style="3" customWidth="1"/>
    <col min="3" max="3" width="10.33203125" style="12" customWidth="1"/>
    <col min="4" max="4" width="13.88671875" style="33" customWidth="1"/>
    <col min="5" max="5" width="12.88671875" style="2" customWidth="1"/>
    <col min="6" max="6" width="13.33203125" style="2" hidden="1" customWidth="1"/>
    <col min="7" max="7" width="13.5546875" style="2" customWidth="1"/>
    <col min="8" max="8" width="14" style="2" customWidth="1"/>
    <col min="9" max="16384" width="9.109375" style="1"/>
  </cols>
  <sheetData>
    <row r="1" spans="1:8" ht="46.2" customHeight="1" x14ac:dyDescent="0.3">
      <c r="A1" s="67" t="s">
        <v>171</v>
      </c>
      <c r="B1" s="67"/>
      <c r="C1" s="67"/>
      <c r="D1" s="67"/>
      <c r="E1" s="67"/>
      <c r="F1" s="67"/>
      <c r="G1" s="67"/>
      <c r="H1" s="67"/>
    </row>
    <row r="2" spans="1:8" ht="15" thickBot="1" x14ac:dyDescent="0.35"/>
    <row r="3" spans="1:8" ht="14.4" customHeight="1" x14ac:dyDescent="0.3">
      <c r="A3" s="79" t="s">
        <v>0</v>
      </c>
      <c r="B3" s="82" t="s">
        <v>1</v>
      </c>
      <c r="C3" s="85" t="s">
        <v>173</v>
      </c>
      <c r="D3" s="98" t="s">
        <v>178</v>
      </c>
      <c r="E3" s="91" t="s">
        <v>179</v>
      </c>
      <c r="F3" s="101"/>
      <c r="G3" s="101"/>
      <c r="H3" s="92"/>
    </row>
    <row r="4" spans="1:8" ht="12.75" customHeight="1" x14ac:dyDescent="0.3">
      <c r="A4" s="80"/>
      <c r="B4" s="83"/>
      <c r="C4" s="86"/>
      <c r="D4" s="99"/>
      <c r="E4" s="93"/>
      <c r="F4" s="102"/>
      <c r="G4" s="102"/>
      <c r="H4" s="94"/>
    </row>
    <row r="5" spans="1:8" ht="51" customHeight="1" x14ac:dyDescent="0.3">
      <c r="A5" s="95"/>
      <c r="B5" s="96"/>
      <c r="C5" s="97"/>
      <c r="D5" s="100"/>
      <c r="E5" s="13" t="s">
        <v>180</v>
      </c>
      <c r="F5" s="14"/>
      <c r="G5" s="13" t="s">
        <v>181</v>
      </c>
      <c r="H5" s="13" t="s">
        <v>182</v>
      </c>
    </row>
    <row r="6" spans="1:8" ht="12" customHeight="1" x14ac:dyDescent="0.3">
      <c r="A6" s="103"/>
      <c r="B6" s="104"/>
      <c r="C6" s="104"/>
      <c r="D6" s="104"/>
      <c r="E6" s="104"/>
      <c r="F6" s="104"/>
      <c r="G6" s="104"/>
      <c r="H6" s="104"/>
    </row>
    <row r="7" spans="1:8" x14ac:dyDescent="0.3">
      <c r="A7" s="16" t="s">
        <v>2</v>
      </c>
      <c r="B7" s="7" t="s">
        <v>78</v>
      </c>
      <c r="C7" s="10">
        <f>SUM(C8:C18)</f>
        <v>24100.036091950002</v>
      </c>
      <c r="D7" s="29">
        <f>SUM(D8:D18)</f>
        <v>32607.904999999999</v>
      </c>
      <c r="E7" s="10">
        <f t="shared" ref="E7" si="0">SUM(E8:E18)</f>
        <v>51491.769</v>
      </c>
      <c r="F7" s="4"/>
      <c r="G7" s="10">
        <f t="shared" ref="G7:H7" si="1">SUM(G8:G18)</f>
        <v>51170.165000000001</v>
      </c>
      <c r="H7" s="10">
        <f t="shared" si="1"/>
        <v>68020.702999999994</v>
      </c>
    </row>
    <row r="8" spans="1:8" ht="39.6" x14ac:dyDescent="0.3">
      <c r="A8" s="17" t="s">
        <v>3</v>
      </c>
      <c r="B8" s="6" t="s">
        <v>79</v>
      </c>
      <c r="C8" s="11">
        <v>841.66754423999998</v>
      </c>
      <c r="D8" s="30">
        <v>965.25199999999995</v>
      </c>
      <c r="E8" s="28">
        <v>812.97400000000005</v>
      </c>
      <c r="F8" s="8"/>
      <c r="G8" s="28">
        <v>812.97400000000005</v>
      </c>
      <c r="H8" s="28">
        <v>812.97400000000005</v>
      </c>
    </row>
    <row r="9" spans="1:8" ht="66" x14ac:dyDescent="0.3">
      <c r="A9" s="17" t="s">
        <v>4</v>
      </c>
      <c r="B9" s="6" t="s">
        <v>80</v>
      </c>
      <c r="C9" s="11">
        <v>1653.5042396099998</v>
      </c>
      <c r="D9" s="30">
        <v>1944.308</v>
      </c>
      <c r="E9" s="28">
        <v>1815.07</v>
      </c>
      <c r="F9" s="8"/>
      <c r="G9" s="28">
        <v>1819.5640000000001</v>
      </c>
      <c r="H9" s="28">
        <v>1850.3030000000001</v>
      </c>
    </row>
    <row r="10" spans="1:8" ht="66" x14ac:dyDescent="0.3">
      <c r="A10" s="17" t="s">
        <v>5</v>
      </c>
      <c r="B10" s="6" t="s">
        <v>81</v>
      </c>
      <c r="C10" s="11">
        <v>343.12551363999995</v>
      </c>
      <c r="D10" s="30">
        <v>372.95299999999997</v>
      </c>
      <c r="E10" s="28">
        <v>338.06799999999998</v>
      </c>
      <c r="F10" s="8"/>
      <c r="G10" s="28">
        <v>337.447</v>
      </c>
      <c r="H10" s="28">
        <v>337.41500000000002</v>
      </c>
    </row>
    <row r="11" spans="1:8" x14ac:dyDescent="0.3">
      <c r="A11" s="17" t="s">
        <v>6</v>
      </c>
      <c r="B11" s="6" t="s">
        <v>82</v>
      </c>
      <c r="C11" s="11">
        <v>1951.2133132399999</v>
      </c>
      <c r="D11" s="30">
        <v>2203</v>
      </c>
      <c r="E11" s="28">
        <v>2307.4340000000002</v>
      </c>
      <c r="F11" s="8"/>
      <c r="G11" s="28">
        <v>2302.2449999999999</v>
      </c>
      <c r="H11" s="28">
        <v>2297.2159999999999</v>
      </c>
    </row>
    <row r="12" spans="1:8" ht="52.8" x14ac:dyDescent="0.3">
      <c r="A12" s="17" t="s">
        <v>7</v>
      </c>
      <c r="B12" s="6" t="s">
        <v>83</v>
      </c>
      <c r="C12" s="11">
        <v>1455.4038428499998</v>
      </c>
      <c r="D12" s="30">
        <v>1553.954</v>
      </c>
      <c r="E12" s="28">
        <v>1419</v>
      </c>
      <c r="F12" s="8"/>
      <c r="G12" s="28">
        <v>1419.2370000000001</v>
      </c>
      <c r="H12" s="28">
        <v>1419.4939999999999</v>
      </c>
    </row>
    <row r="13" spans="1:8" ht="26.4" x14ac:dyDescent="0.3">
      <c r="A13" s="17" t="s">
        <v>8</v>
      </c>
      <c r="B13" s="6" t="s">
        <v>84</v>
      </c>
      <c r="C13" s="11">
        <v>1662.65311772</v>
      </c>
      <c r="D13" s="30">
        <v>261.13499999999999</v>
      </c>
      <c r="E13" s="28">
        <v>240.94399999999999</v>
      </c>
      <c r="F13" s="9"/>
      <c r="G13" s="28">
        <v>241.33699999999999</v>
      </c>
      <c r="H13" s="28">
        <v>241.744</v>
      </c>
    </row>
    <row r="14" spans="1:8" ht="26.4" x14ac:dyDescent="0.3">
      <c r="A14" s="17" t="s">
        <v>161</v>
      </c>
      <c r="B14" s="6" t="s">
        <v>162</v>
      </c>
      <c r="C14" s="11">
        <v>0.62346000000000001</v>
      </c>
      <c r="D14" s="30">
        <v>0.624</v>
      </c>
      <c r="E14" s="28">
        <v>0.624</v>
      </c>
      <c r="F14" s="9"/>
      <c r="G14" s="28">
        <v>0.624</v>
      </c>
      <c r="H14" s="28">
        <v>0.624</v>
      </c>
    </row>
    <row r="15" spans="1:8" x14ac:dyDescent="0.3">
      <c r="A15" s="17" t="s">
        <v>9</v>
      </c>
      <c r="B15" s="6" t="s">
        <v>85</v>
      </c>
      <c r="C15" s="11">
        <v>10</v>
      </c>
      <c r="D15" s="30">
        <v>0</v>
      </c>
      <c r="E15" s="28">
        <v>10</v>
      </c>
      <c r="F15" s="8"/>
      <c r="G15" s="28">
        <v>10</v>
      </c>
      <c r="H15" s="28">
        <v>10</v>
      </c>
    </row>
    <row r="16" spans="1:8" x14ac:dyDescent="0.3">
      <c r="A16" s="17" t="s">
        <v>10</v>
      </c>
      <c r="B16" s="6" t="s">
        <v>86</v>
      </c>
      <c r="C16" s="11">
        <v>0</v>
      </c>
      <c r="D16" s="30">
        <v>650</v>
      </c>
      <c r="E16" s="28">
        <v>550</v>
      </c>
      <c r="F16" s="8"/>
      <c r="G16" s="28">
        <v>550</v>
      </c>
      <c r="H16" s="28">
        <v>550</v>
      </c>
    </row>
    <row r="17" spans="1:8" ht="26.4" x14ac:dyDescent="0.3">
      <c r="A17" s="17" t="s">
        <v>11</v>
      </c>
      <c r="B17" s="6" t="s">
        <v>87</v>
      </c>
      <c r="C17" s="11">
        <v>77.722594180000002</v>
      </c>
      <c r="D17" s="30">
        <v>68.795000000000002</v>
      </c>
      <c r="E17" s="28">
        <v>120.5</v>
      </c>
      <c r="F17" s="8"/>
      <c r="G17" s="28">
        <v>70.5</v>
      </c>
      <c r="H17" s="28">
        <v>70.5</v>
      </c>
    </row>
    <row r="18" spans="1:8" x14ac:dyDescent="0.3">
      <c r="A18" s="17" t="s">
        <v>12</v>
      </c>
      <c r="B18" s="6" t="s">
        <v>88</v>
      </c>
      <c r="C18" s="11">
        <v>16104.12246647</v>
      </c>
      <c r="D18" s="30">
        <v>24587.883999999998</v>
      </c>
      <c r="E18" s="28">
        <v>43877.154999999999</v>
      </c>
      <c r="F18" s="8"/>
      <c r="G18" s="28">
        <v>43606.237000000001</v>
      </c>
      <c r="H18" s="28">
        <v>60430.432999999997</v>
      </c>
    </row>
    <row r="19" spans="1:8" x14ac:dyDescent="0.3">
      <c r="A19" s="59"/>
      <c r="B19" s="60"/>
      <c r="C19" s="60"/>
      <c r="D19" s="60"/>
      <c r="E19" s="60"/>
      <c r="F19" s="60"/>
      <c r="G19" s="18"/>
      <c r="H19" s="18"/>
    </row>
    <row r="20" spans="1:8" x14ac:dyDescent="0.3">
      <c r="A20" s="16" t="s">
        <v>13</v>
      </c>
      <c r="B20" s="7" t="s">
        <v>89</v>
      </c>
      <c r="C20" s="10">
        <f>C21+C22</f>
        <v>167.55545699000001</v>
      </c>
      <c r="D20" s="29">
        <f>SUM(D21:D22)</f>
        <v>189.928</v>
      </c>
      <c r="E20" s="10">
        <f t="shared" ref="E20" si="2">E21+E22</f>
        <v>133.50900000000001</v>
      </c>
      <c r="F20" s="4"/>
      <c r="G20" s="10">
        <f t="shared" ref="G20:H20" si="3">G21+G22</f>
        <v>127.158</v>
      </c>
      <c r="H20" s="10">
        <f t="shared" si="3"/>
        <v>133.149</v>
      </c>
    </row>
    <row r="21" spans="1:8" ht="26.4" x14ac:dyDescent="0.3">
      <c r="A21" s="17" t="s">
        <v>14</v>
      </c>
      <c r="B21" s="6" t="s">
        <v>90</v>
      </c>
      <c r="C21" s="11">
        <v>167.55545699000001</v>
      </c>
      <c r="D21" s="35">
        <v>173.12100000000001</v>
      </c>
      <c r="E21" s="28">
        <v>120.45</v>
      </c>
      <c r="F21" s="8"/>
      <c r="G21" s="28">
        <v>122.374</v>
      </c>
      <c r="H21" s="28">
        <v>128.36500000000001</v>
      </c>
    </row>
    <row r="22" spans="1:8" x14ac:dyDescent="0.3">
      <c r="A22" s="17" t="s">
        <v>15</v>
      </c>
      <c r="B22" s="6" t="s">
        <v>91</v>
      </c>
      <c r="C22" s="11">
        <v>0</v>
      </c>
      <c r="D22" s="35">
        <v>16.806999999999999</v>
      </c>
      <c r="E22" s="28">
        <v>13.058999999999999</v>
      </c>
      <c r="F22" s="8"/>
      <c r="G22" s="28">
        <v>4.7839999999999998</v>
      </c>
      <c r="H22" s="28">
        <v>4.7839999999999998</v>
      </c>
    </row>
    <row r="23" spans="1:8" ht="15.6" customHeight="1" x14ac:dyDescent="0.3">
      <c r="A23" s="59"/>
      <c r="B23" s="60"/>
      <c r="C23" s="60"/>
      <c r="D23" s="60"/>
      <c r="E23" s="60"/>
      <c r="F23" s="60"/>
      <c r="G23" s="18"/>
      <c r="H23" s="18"/>
    </row>
    <row r="24" spans="1:8" ht="26.4" x14ac:dyDescent="0.3">
      <c r="A24" s="16" t="s">
        <v>16</v>
      </c>
      <c r="B24" s="7" t="s">
        <v>92</v>
      </c>
      <c r="C24" s="10">
        <f>SUM(C25:C27)</f>
        <v>8751.9552709199997</v>
      </c>
      <c r="D24" s="29">
        <f>SUM(D25:D27)</f>
        <v>10662.915999999999</v>
      </c>
      <c r="E24" s="10">
        <f t="shared" ref="E24" si="4">SUM(E25:E27)</f>
        <v>10710.191999999999</v>
      </c>
      <c r="F24" s="4"/>
      <c r="G24" s="10">
        <f t="shared" ref="G24:H24" si="5">SUM(G25:G27)</f>
        <v>10760.151</v>
      </c>
      <c r="H24" s="10">
        <f t="shared" si="5"/>
        <v>10543.808000000001</v>
      </c>
    </row>
    <row r="25" spans="1:8" ht="52.8" x14ac:dyDescent="0.3">
      <c r="A25" s="17" t="s">
        <v>157</v>
      </c>
      <c r="B25" s="6" t="s">
        <v>93</v>
      </c>
      <c r="C25" s="11">
        <v>1383.7630441500003</v>
      </c>
      <c r="D25" s="30">
        <v>2088.4499999999998</v>
      </c>
      <c r="E25" s="28">
        <v>2307.4679999999998</v>
      </c>
      <c r="F25" s="8"/>
      <c r="G25" s="28">
        <v>2225.3209999999999</v>
      </c>
      <c r="H25" s="28">
        <v>2025.17</v>
      </c>
    </row>
    <row r="26" spans="1:8" x14ac:dyDescent="0.3">
      <c r="A26" s="17" t="s">
        <v>17</v>
      </c>
      <c r="B26" s="6" t="s">
        <v>94</v>
      </c>
      <c r="C26" s="11">
        <v>5858.9496037899999</v>
      </c>
      <c r="D26" s="30">
        <v>7018.2569999999996</v>
      </c>
      <c r="E26" s="28">
        <v>7062.33</v>
      </c>
      <c r="F26" s="8"/>
      <c r="G26" s="28">
        <v>7070.5630000000001</v>
      </c>
      <c r="H26" s="28">
        <v>7169.799</v>
      </c>
    </row>
    <row r="27" spans="1:8" ht="39.6" x14ac:dyDescent="0.3">
      <c r="A27" s="17" t="s">
        <v>18</v>
      </c>
      <c r="B27" s="6" t="s">
        <v>95</v>
      </c>
      <c r="C27" s="11">
        <v>1509.2426229800001</v>
      </c>
      <c r="D27" s="30">
        <v>1556.2090000000001</v>
      </c>
      <c r="E27" s="28">
        <v>1340.394</v>
      </c>
      <c r="F27" s="8"/>
      <c r="G27" s="28">
        <v>1464.2670000000001</v>
      </c>
      <c r="H27" s="28">
        <v>1348.8389999999999</v>
      </c>
    </row>
    <row r="28" spans="1:8" x14ac:dyDescent="0.3">
      <c r="A28" s="59"/>
      <c r="B28" s="60"/>
      <c r="C28" s="60"/>
      <c r="D28" s="60"/>
      <c r="E28" s="60"/>
      <c r="F28" s="60"/>
      <c r="G28" s="18"/>
      <c r="H28" s="18"/>
    </row>
    <row r="29" spans="1:8" x14ac:dyDescent="0.3">
      <c r="A29" s="16" t="s">
        <v>19</v>
      </c>
      <c r="B29" s="7" t="s">
        <v>96</v>
      </c>
      <c r="C29" s="10">
        <f>SUM(C30:C40)</f>
        <v>102968.55706394</v>
      </c>
      <c r="D29" s="29">
        <f>SUM(D30:D40)</f>
        <v>148493.13199999998</v>
      </c>
      <c r="E29" s="10">
        <f t="shared" ref="E29" si="6">SUM(E30:E40)</f>
        <v>107594.97</v>
      </c>
      <c r="F29" s="4"/>
      <c r="G29" s="10">
        <f>SUM(G30:G40)</f>
        <v>128738.68100000001</v>
      </c>
      <c r="H29" s="10">
        <f>SUM(H30:H40)</f>
        <v>114900.52799999999</v>
      </c>
    </row>
    <row r="30" spans="1:8" x14ac:dyDescent="0.3">
      <c r="A30" s="17" t="s">
        <v>20</v>
      </c>
      <c r="B30" s="6" t="s">
        <v>97</v>
      </c>
      <c r="C30" s="11">
        <v>2549.6684956999998</v>
      </c>
      <c r="D30" s="34">
        <v>2986.9160000000002</v>
      </c>
      <c r="E30" s="28">
        <v>3050.6190000000001</v>
      </c>
      <c r="F30" s="9"/>
      <c r="G30" s="28">
        <v>3035.5369999999998</v>
      </c>
      <c r="H30" s="28">
        <v>3051.0929999999998</v>
      </c>
    </row>
    <row r="31" spans="1:8" x14ac:dyDescent="0.3">
      <c r="A31" s="20" t="s">
        <v>21</v>
      </c>
      <c r="B31" s="6" t="s">
        <v>98</v>
      </c>
      <c r="C31" s="11">
        <v>121.36641761</v>
      </c>
      <c r="D31" s="34">
        <v>176.77500000000001</v>
      </c>
      <c r="E31" s="28">
        <v>151.03200000000001</v>
      </c>
      <c r="F31" s="8"/>
      <c r="G31" s="28">
        <v>150.964</v>
      </c>
      <c r="H31" s="28">
        <v>150.816</v>
      </c>
    </row>
    <row r="32" spans="1:8" ht="26.4" x14ac:dyDescent="0.3">
      <c r="A32" s="17" t="s">
        <v>22</v>
      </c>
      <c r="B32" s="6" t="s">
        <v>99</v>
      </c>
      <c r="C32" s="11">
        <v>1.3331100499999999</v>
      </c>
      <c r="D32" s="30">
        <v>4.202</v>
      </c>
      <c r="E32" s="28">
        <v>25.850999999999999</v>
      </c>
      <c r="F32" s="8"/>
      <c r="G32" s="28">
        <v>25.850999999999999</v>
      </c>
      <c r="H32" s="28">
        <v>25.850999999999999</v>
      </c>
    </row>
    <row r="33" spans="1:8" x14ac:dyDescent="0.3">
      <c r="A33" s="17" t="s">
        <v>23</v>
      </c>
      <c r="B33" s="6" t="s">
        <v>100</v>
      </c>
      <c r="C33" s="11">
        <v>8603.9304244899995</v>
      </c>
      <c r="D33" s="34">
        <v>6764.4340000000002</v>
      </c>
      <c r="E33" s="28">
        <v>8129.1639999999998</v>
      </c>
      <c r="F33" s="8"/>
      <c r="G33" s="28">
        <v>8870.6740000000009</v>
      </c>
      <c r="H33" s="28">
        <v>7884.5969999999998</v>
      </c>
    </row>
    <row r="34" spans="1:8" x14ac:dyDescent="0.3">
      <c r="A34" s="17" t="s">
        <v>24</v>
      </c>
      <c r="B34" s="6" t="s">
        <v>101</v>
      </c>
      <c r="C34" s="11">
        <v>847.30899305999992</v>
      </c>
      <c r="D34" s="30">
        <v>341.76900000000001</v>
      </c>
      <c r="E34" s="28">
        <v>554.88900000000001</v>
      </c>
      <c r="F34" s="8"/>
      <c r="G34" s="28">
        <v>755.303</v>
      </c>
      <c r="H34" s="28">
        <v>614.13800000000003</v>
      </c>
    </row>
    <row r="35" spans="1:8" x14ac:dyDescent="0.3">
      <c r="A35" s="17" t="s">
        <v>25</v>
      </c>
      <c r="B35" s="6" t="s">
        <v>102</v>
      </c>
      <c r="C35" s="11">
        <v>2697.65613003</v>
      </c>
      <c r="D35" s="30">
        <v>2939.7350000000001</v>
      </c>
      <c r="E35" s="28">
        <v>3045.4540000000002</v>
      </c>
      <c r="F35" s="8"/>
      <c r="G35" s="28">
        <v>3055.8609999999999</v>
      </c>
      <c r="H35" s="28">
        <v>3011.518</v>
      </c>
    </row>
    <row r="36" spans="1:8" x14ac:dyDescent="0.3">
      <c r="A36" s="17" t="s">
        <v>26</v>
      </c>
      <c r="B36" s="6" t="s">
        <v>103</v>
      </c>
      <c r="C36" s="11">
        <v>6372.9820738099997</v>
      </c>
      <c r="D36" s="30">
        <v>13276.844999999999</v>
      </c>
      <c r="E36" s="28">
        <v>12454.349</v>
      </c>
      <c r="F36" s="8"/>
      <c r="G36" s="28">
        <v>10205.51</v>
      </c>
      <c r="H36" s="28">
        <v>6772.7979999999998</v>
      </c>
    </row>
    <row r="37" spans="1:8" x14ac:dyDescent="0.3">
      <c r="A37" s="17" t="s">
        <v>27</v>
      </c>
      <c r="B37" s="6" t="s">
        <v>104</v>
      </c>
      <c r="C37" s="11">
        <v>69372.47518039</v>
      </c>
      <c r="D37" s="30">
        <v>94131.148000000001</v>
      </c>
      <c r="E37" s="28">
        <v>54533.061999999998</v>
      </c>
      <c r="F37" s="8"/>
      <c r="G37" s="28">
        <v>79938.69</v>
      </c>
      <c r="H37" s="28">
        <v>75422.150999999998</v>
      </c>
    </row>
    <row r="38" spans="1:8" x14ac:dyDescent="0.3">
      <c r="A38" s="17" t="s">
        <v>28</v>
      </c>
      <c r="B38" s="6" t="s">
        <v>105</v>
      </c>
      <c r="C38" s="11">
        <v>3633.0569895000003</v>
      </c>
      <c r="D38" s="30">
        <v>7405.94</v>
      </c>
      <c r="E38" s="28">
        <v>8959.4590000000007</v>
      </c>
      <c r="F38" s="8"/>
      <c r="G38" s="28">
        <v>7440.3180000000002</v>
      </c>
      <c r="H38" s="28">
        <v>8827.0329999999994</v>
      </c>
    </row>
    <row r="39" spans="1:8" ht="26.4" x14ac:dyDescent="0.3">
      <c r="A39" s="17" t="s">
        <v>164</v>
      </c>
      <c r="B39" s="6" t="s">
        <v>163</v>
      </c>
      <c r="C39" s="11">
        <v>110.86484799999999</v>
      </c>
      <c r="D39" s="30">
        <v>38.612000000000002</v>
      </c>
      <c r="E39" s="28">
        <v>37.4</v>
      </c>
      <c r="F39" s="8"/>
      <c r="G39" s="28">
        <v>37.4</v>
      </c>
      <c r="H39" s="28">
        <v>37.4</v>
      </c>
    </row>
    <row r="40" spans="1:8" ht="26.4" x14ac:dyDescent="0.3">
      <c r="A40" s="17" t="s">
        <v>29</v>
      </c>
      <c r="B40" s="6" t="s">
        <v>106</v>
      </c>
      <c r="C40" s="11">
        <v>8657.9144013000005</v>
      </c>
      <c r="D40" s="34">
        <v>20426.756000000001</v>
      </c>
      <c r="E40" s="28">
        <v>16653.690999999999</v>
      </c>
      <c r="F40" s="8"/>
      <c r="G40" s="28">
        <v>15222.573</v>
      </c>
      <c r="H40" s="28">
        <v>9103.1329999999998</v>
      </c>
    </row>
    <row r="41" spans="1:8" x14ac:dyDescent="0.3">
      <c r="A41" s="70"/>
      <c r="B41" s="71"/>
      <c r="C41" s="71"/>
      <c r="D41" s="71"/>
      <c r="E41" s="71"/>
      <c r="F41" s="71"/>
      <c r="G41" s="18"/>
      <c r="H41" s="18"/>
    </row>
    <row r="42" spans="1:8" x14ac:dyDescent="0.3">
      <c r="A42" s="16" t="s">
        <v>30</v>
      </c>
      <c r="B42" s="7" t="s">
        <v>107</v>
      </c>
      <c r="C42" s="10">
        <f>SUM(C43:C47)</f>
        <v>19376.083611059999</v>
      </c>
      <c r="D42" s="29">
        <f t="shared" ref="D42:E42" si="7">SUM(D43:D47)</f>
        <v>25787.875</v>
      </c>
      <c r="E42" s="10">
        <f t="shared" si="7"/>
        <v>26086.502999999997</v>
      </c>
      <c r="F42" s="4"/>
      <c r="G42" s="10">
        <f t="shared" ref="G42:H42" si="8">SUM(G43:G47)</f>
        <v>23045.495999999999</v>
      </c>
      <c r="H42" s="10">
        <f t="shared" si="8"/>
        <v>15785.245999999999</v>
      </c>
    </row>
    <row r="43" spans="1:8" x14ac:dyDescent="0.3">
      <c r="A43" s="17" t="s">
        <v>31</v>
      </c>
      <c r="B43" s="6" t="s">
        <v>108</v>
      </c>
      <c r="C43" s="11">
        <v>2861.2622675100001</v>
      </c>
      <c r="D43" s="30">
        <v>3401.5920000000001</v>
      </c>
      <c r="E43" s="28">
        <v>5193.5780000000004</v>
      </c>
      <c r="F43" s="8"/>
      <c r="G43" s="28">
        <v>3305.32</v>
      </c>
      <c r="H43" s="28">
        <v>1016.256</v>
      </c>
    </row>
    <row r="44" spans="1:8" x14ac:dyDescent="0.3">
      <c r="A44" s="17" t="s">
        <v>32</v>
      </c>
      <c r="B44" s="6" t="s">
        <v>109</v>
      </c>
      <c r="C44" s="11">
        <v>6152.7254668599999</v>
      </c>
      <c r="D44" s="30">
        <v>9658.4599999999991</v>
      </c>
      <c r="E44" s="28">
        <v>6420.1589999999997</v>
      </c>
      <c r="F44" s="8"/>
      <c r="G44" s="28">
        <v>6040.4210000000003</v>
      </c>
      <c r="H44" s="28">
        <v>2243.971</v>
      </c>
    </row>
    <row r="45" spans="1:8" x14ac:dyDescent="0.3">
      <c r="A45" s="20" t="s">
        <v>33</v>
      </c>
      <c r="B45" s="6" t="s">
        <v>110</v>
      </c>
      <c r="C45" s="11">
        <v>6427.0353080300001</v>
      </c>
      <c r="D45" s="30">
        <v>7852.3850000000002</v>
      </c>
      <c r="E45" s="28">
        <v>10151.31</v>
      </c>
      <c r="F45" s="8"/>
      <c r="G45" s="28">
        <v>9970.0779999999995</v>
      </c>
      <c r="H45" s="28">
        <v>8662.0499999999993</v>
      </c>
    </row>
    <row r="46" spans="1:8" ht="39.6" x14ac:dyDescent="0.3">
      <c r="A46" s="20" t="s">
        <v>34</v>
      </c>
      <c r="B46" s="6" t="s">
        <v>111</v>
      </c>
      <c r="C46" s="11">
        <v>46.9</v>
      </c>
      <c r="D46" s="30">
        <v>0</v>
      </c>
      <c r="E46" s="28">
        <v>0</v>
      </c>
      <c r="F46" s="5"/>
      <c r="G46" s="28">
        <v>0</v>
      </c>
      <c r="H46" s="28">
        <v>0</v>
      </c>
    </row>
    <row r="47" spans="1:8" ht="26.4" x14ac:dyDescent="0.3">
      <c r="A47" s="17" t="s">
        <v>35</v>
      </c>
      <c r="B47" s="6" t="s">
        <v>112</v>
      </c>
      <c r="C47" s="11">
        <v>3888.1605686600001</v>
      </c>
      <c r="D47" s="30">
        <v>4875.4380000000001</v>
      </c>
      <c r="E47" s="28">
        <v>4321.4560000000001</v>
      </c>
      <c r="F47" s="8"/>
      <c r="G47" s="28">
        <v>3729.6770000000001</v>
      </c>
      <c r="H47" s="28">
        <v>3862.9690000000001</v>
      </c>
    </row>
    <row r="48" spans="1:8" ht="15.6" customHeight="1" x14ac:dyDescent="0.3">
      <c r="A48" s="59"/>
      <c r="B48" s="60"/>
      <c r="C48" s="60"/>
      <c r="D48" s="60"/>
      <c r="E48" s="60"/>
      <c r="F48" s="60"/>
      <c r="G48" s="18"/>
      <c r="H48" s="18"/>
    </row>
    <row r="49" spans="1:9" x14ac:dyDescent="0.3">
      <c r="A49" s="16" t="s">
        <v>36</v>
      </c>
      <c r="B49" s="7" t="s">
        <v>113</v>
      </c>
      <c r="C49" s="10">
        <f>C51+C53</f>
        <v>7209.5571528199998</v>
      </c>
      <c r="D49" s="29">
        <f>SUM(D50:D53)</f>
        <v>34259.858</v>
      </c>
      <c r="E49" s="10">
        <f>E51+E53+E52+E50</f>
        <v>17179.560999999998</v>
      </c>
      <c r="F49" s="4"/>
      <c r="G49" s="10">
        <f>G51+G53+G50</f>
        <v>11702.255000000001</v>
      </c>
      <c r="H49" s="10">
        <f>H51+H53+H50</f>
        <v>8595.862000000001</v>
      </c>
    </row>
    <row r="50" spans="1:9" ht="26.4" x14ac:dyDescent="0.3">
      <c r="A50" s="17" t="s">
        <v>175</v>
      </c>
      <c r="B50" s="6" t="s">
        <v>174</v>
      </c>
      <c r="C50" s="11">
        <v>0</v>
      </c>
      <c r="D50" s="30">
        <v>4165.7349999999997</v>
      </c>
      <c r="E50" s="28">
        <v>5411.75</v>
      </c>
      <c r="F50" s="4"/>
      <c r="G50" s="28">
        <v>5022.59</v>
      </c>
      <c r="H50" s="28">
        <v>4304.3829999999998</v>
      </c>
    </row>
    <row r="51" spans="1:9" ht="26.4" x14ac:dyDescent="0.3">
      <c r="A51" s="17" t="s">
        <v>37</v>
      </c>
      <c r="B51" s="6" t="s">
        <v>114</v>
      </c>
      <c r="C51" s="11">
        <v>27.633653690000003</v>
      </c>
      <c r="D51" s="30">
        <v>31.632999999999999</v>
      </c>
      <c r="E51" s="28">
        <v>33.335000000000001</v>
      </c>
      <c r="F51" s="8"/>
      <c r="G51" s="28">
        <v>34.183</v>
      </c>
      <c r="H51" s="28">
        <v>35.084000000000003</v>
      </c>
    </row>
    <row r="52" spans="1:9" ht="26.4" x14ac:dyDescent="0.3">
      <c r="A52" s="17" t="s">
        <v>177</v>
      </c>
      <c r="B52" s="6" t="s">
        <v>176</v>
      </c>
      <c r="C52" s="11">
        <v>0</v>
      </c>
      <c r="D52" s="30">
        <v>7.3250000000000002</v>
      </c>
      <c r="E52" s="28">
        <v>8.9</v>
      </c>
      <c r="F52" s="8"/>
      <c r="G52" s="28">
        <v>0</v>
      </c>
      <c r="H52" s="28">
        <v>0</v>
      </c>
    </row>
    <row r="53" spans="1:9" ht="26.4" x14ac:dyDescent="0.3">
      <c r="A53" s="17" t="s">
        <v>38</v>
      </c>
      <c r="B53" s="6" t="s">
        <v>115</v>
      </c>
      <c r="C53" s="11">
        <v>7181.92349913</v>
      </c>
      <c r="D53" s="30">
        <v>30055.165000000001</v>
      </c>
      <c r="E53" s="28">
        <v>11725.575999999999</v>
      </c>
      <c r="F53" s="8"/>
      <c r="G53" s="28">
        <v>6645.482</v>
      </c>
      <c r="H53" s="28">
        <v>4256.3950000000004</v>
      </c>
    </row>
    <row r="54" spans="1:9" x14ac:dyDescent="0.3">
      <c r="A54" s="59"/>
      <c r="B54" s="60"/>
      <c r="C54" s="60"/>
      <c r="D54" s="60"/>
      <c r="E54" s="60"/>
      <c r="F54" s="60"/>
      <c r="G54" s="28"/>
      <c r="H54" s="18"/>
    </row>
    <row r="55" spans="1:9" x14ac:dyDescent="0.3">
      <c r="A55" s="16" t="s">
        <v>39</v>
      </c>
      <c r="B55" s="7" t="s">
        <v>116</v>
      </c>
      <c r="C55" s="10">
        <f>SUM(C56:C64)</f>
        <v>136754.76961727004</v>
      </c>
      <c r="D55" s="29">
        <f t="shared" ref="D55:E55" si="9">SUM(D56:D64)</f>
        <v>153752.78699999998</v>
      </c>
      <c r="E55" s="10">
        <f t="shared" si="9"/>
        <v>174931.96300000002</v>
      </c>
      <c r="F55" s="4"/>
      <c r="G55" s="10">
        <f t="shared" ref="G55:H55" si="10">SUM(G56:G64)</f>
        <v>179006.51600000003</v>
      </c>
      <c r="H55" s="10">
        <f t="shared" si="10"/>
        <v>161101.41</v>
      </c>
    </row>
    <row r="56" spans="1:9" x14ac:dyDescent="0.3">
      <c r="A56" s="17" t="s">
        <v>40</v>
      </c>
      <c r="B56" s="6" t="s">
        <v>117</v>
      </c>
      <c r="C56" s="11">
        <v>41718.99045125</v>
      </c>
      <c r="D56" s="30">
        <v>43179.637000000002</v>
      </c>
      <c r="E56" s="28">
        <v>45904.154000000002</v>
      </c>
      <c r="F56" s="8"/>
      <c r="G56" s="28">
        <v>48367.125999999997</v>
      </c>
      <c r="H56" s="28">
        <v>47058.057000000001</v>
      </c>
    </row>
    <row r="57" spans="1:9" x14ac:dyDescent="0.3">
      <c r="A57" s="17" t="s">
        <v>41</v>
      </c>
      <c r="B57" s="6" t="s">
        <v>118</v>
      </c>
      <c r="C57" s="11">
        <v>71340.525902070003</v>
      </c>
      <c r="D57" s="30">
        <v>84001.48</v>
      </c>
      <c r="E57" s="28">
        <v>102462.34</v>
      </c>
      <c r="F57" s="8"/>
      <c r="G57" s="28">
        <v>104921.281</v>
      </c>
      <c r="H57" s="28">
        <v>88274.566999999995</v>
      </c>
      <c r="I57" s="32"/>
    </row>
    <row r="58" spans="1:9" x14ac:dyDescent="0.3">
      <c r="A58" s="17" t="s">
        <v>42</v>
      </c>
      <c r="B58" s="6" t="s">
        <v>119</v>
      </c>
      <c r="C58" s="11">
        <v>376.33261686000003</v>
      </c>
      <c r="D58" s="30">
        <v>1516.6320000000001</v>
      </c>
      <c r="E58" s="28">
        <v>940.64</v>
      </c>
      <c r="F58" s="8"/>
      <c r="G58" s="28">
        <v>1163.133</v>
      </c>
      <c r="H58" s="28">
        <v>1174.3430000000001</v>
      </c>
    </row>
    <row r="59" spans="1:9" x14ac:dyDescent="0.3">
      <c r="A59" s="17" t="s">
        <v>43</v>
      </c>
      <c r="B59" s="6" t="s">
        <v>120</v>
      </c>
      <c r="C59" s="11">
        <v>11474.492885399999</v>
      </c>
      <c r="D59" s="30">
        <v>12301.293</v>
      </c>
      <c r="E59" s="28">
        <v>12902.85</v>
      </c>
      <c r="F59" s="8"/>
      <c r="G59" s="28">
        <v>12610.342000000001</v>
      </c>
      <c r="H59" s="28">
        <v>12472.107</v>
      </c>
    </row>
    <row r="60" spans="1:9" ht="41.25" customHeight="1" x14ac:dyDescent="0.3">
      <c r="A60" s="17" t="s">
        <v>44</v>
      </c>
      <c r="B60" s="6" t="s">
        <v>121</v>
      </c>
      <c r="C60" s="11">
        <v>631.40981223000006</v>
      </c>
      <c r="D60" s="30">
        <v>406.55399999999997</v>
      </c>
      <c r="E60" s="28">
        <v>543.71</v>
      </c>
      <c r="F60" s="8"/>
      <c r="G60" s="28">
        <v>544.07000000000005</v>
      </c>
      <c r="H60" s="28">
        <v>544.33199999999999</v>
      </c>
    </row>
    <row r="61" spans="1:9" x14ac:dyDescent="0.3">
      <c r="A61" s="17" t="s">
        <v>45</v>
      </c>
      <c r="B61" s="6" t="s">
        <v>122</v>
      </c>
      <c r="C61" s="11">
        <v>6283.7997312000007</v>
      </c>
      <c r="D61" s="30">
        <v>6774.0730000000003</v>
      </c>
      <c r="E61" s="28">
        <v>6566.759</v>
      </c>
      <c r="F61" s="8"/>
      <c r="G61" s="28">
        <v>6796.6210000000001</v>
      </c>
      <c r="H61" s="28">
        <v>6952.357</v>
      </c>
    </row>
    <row r="62" spans="1:9" x14ac:dyDescent="0.3">
      <c r="A62" s="17" t="s">
        <v>46</v>
      </c>
      <c r="B62" s="6" t="s">
        <v>123</v>
      </c>
      <c r="C62" s="11">
        <v>157.2024955</v>
      </c>
      <c r="D62" s="30">
        <v>224.822</v>
      </c>
      <c r="E62" s="28">
        <v>228.25700000000001</v>
      </c>
      <c r="F62" s="8"/>
      <c r="G62" s="28">
        <v>228.25700000000001</v>
      </c>
      <c r="H62" s="28">
        <v>228.25700000000001</v>
      </c>
    </row>
    <row r="63" spans="1:9" ht="24" x14ac:dyDescent="0.3">
      <c r="A63" s="21" t="s">
        <v>169</v>
      </c>
      <c r="B63" s="6" t="s">
        <v>170</v>
      </c>
      <c r="C63" s="11">
        <v>1.1000000000000001</v>
      </c>
      <c r="D63" s="30">
        <v>0</v>
      </c>
      <c r="E63" s="28">
        <v>0</v>
      </c>
      <c r="F63" s="8"/>
      <c r="G63" s="28">
        <v>0</v>
      </c>
      <c r="H63" s="28">
        <v>0</v>
      </c>
    </row>
    <row r="64" spans="1:9" x14ac:dyDescent="0.3">
      <c r="A64" s="17" t="s">
        <v>47</v>
      </c>
      <c r="B64" s="6" t="s">
        <v>124</v>
      </c>
      <c r="C64" s="11">
        <v>4770.9157227599999</v>
      </c>
      <c r="D64" s="30">
        <v>5348.2960000000003</v>
      </c>
      <c r="E64" s="28">
        <v>5383.2529999999997</v>
      </c>
      <c r="F64" s="8"/>
      <c r="G64" s="28">
        <v>4375.6859999999997</v>
      </c>
      <c r="H64" s="28">
        <v>4397.3900000000003</v>
      </c>
    </row>
    <row r="65" spans="1:8" ht="15.6" customHeight="1" x14ac:dyDescent="0.3">
      <c r="A65" s="59"/>
      <c r="B65" s="60"/>
      <c r="C65" s="60"/>
      <c r="D65" s="60"/>
      <c r="E65" s="60"/>
      <c r="F65" s="60"/>
      <c r="G65" s="18"/>
      <c r="H65" s="18"/>
    </row>
    <row r="66" spans="1:8" x14ac:dyDescent="0.3">
      <c r="A66" s="16" t="s">
        <v>159</v>
      </c>
      <c r="B66" s="7" t="s">
        <v>125</v>
      </c>
      <c r="C66" s="10">
        <f>C67+C70</f>
        <v>7784.8501397300006</v>
      </c>
      <c r="D66" s="29">
        <f>SUM(D67:D70)</f>
        <v>6582.6110000000008</v>
      </c>
      <c r="E66" s="10">
        <f>E67+E70+E68+E69</f>
        <v>6542.8</v>
      </c>
      <c r="F66" s="4"/>
      <c r="G66" s="10">
        <f>G67+G70+G68</f>
        <v>6234.3469999999998</v>
      </c>
      <c r="H66" s="10">
        <f>H67+H70+H68</f>
        <v>4853.1409999999996</v>
      </c>
    </row>
    <row r="67" spans="1:8" x14ac:dyDescent="0.3">
      <c r="A67" s="17" t="s">
        <v>48</v>
      </c>
      <c r="B67" s="6" t="s">
        <v>126</v>
      </c>
      <c r="C67" s="11">
        <v>7550.6220997700002</v>
      </c>
      <c r="D67" s="30">
        <v>6307.43</v>
      </c>
      <c r="E67" s="28">
        <v>6335.8119999999999</v>
      </c>
      <c r="F67" s="8"/>
      <c r="G67" s="28">
        <v>6030.9639999999999</v>
      </c>
      <c r="H67" s="28">
        <v>4648.7299999999996</v>
      </c>
    </row>
    <row r="68" spans="1:8" x14ac:dyDescent="0.3">
      <c r="A68" s="22" t="s">
        <v>165</v>
      </c>
      <c r="B68" s="6" t="s">
        <v>166</v>
      </c>
      <c r="C68" s="11">
        <v>0</v>
      </c>
      <c r="D68" s="30">
        <v>30</v>
      </c>
      <c r="E68" s="28">
        <v>20</v>
      </c>
      <c r="F68" s="8"/>
      <c r="G68" s="28">
        <v>20</v>
      </c>
      <c r="H68" s="28">
        <v>20</v>
      </c>
    </row>
    <row r="69" spans="1:8" ht="26.4" x14ac:dyDescent="0.3">
      <c r="A69" s="22" t="s">
        <v>167</v>
      </c>
      <c r="B69" s="6" t="s">
        <v>168</v>
      </c>
      <c r="C69" s="11">
        <v>0</v>
      </c>
      <c r="D69" s="30">
        <v>8.0459999999999994</v>
      </c>
      <c r="E69" s="28">
        <v>4.3440000000000003</v>
      </c>
      <c r="F69" s="8"/>
      <c r="G69" s="28">
        <v>0</v>
      </c>
      <c r="H69" s="28">
        <v>0</v>
      </c>
    </row>
    <row r="70" spans="1:8" ht="26.4" x14ac:dyDescent="0.3">
      <c r="A70" s="17" t="s">
        <v>158</v>
      </c>
      <c r="B70" s="6" t="s">
        <v>127</v>
      </c>
      <c r="C70" s="11">
        <v>234.22803995999999</v>
      </c>
      <c r="D70" s="30">
        <v>237.13499999999999</v>
      </c>
      <c r="E70" s="28">
        <v>182.64400000000001</v>
      </c>
      <c r="F70" s="8"/>
      <c r="G70" s="28">
        <v>183.38300000000001</v>
      </c>
      <c r="H70" s="28">
        <v>184.411</v>
      </c>
    </row>
    <row r="71" spans="1:8" ht="15" x14ac:dyDescent="0.3">
      <c r="A71" s="68"/>
      <c r="B71" s="69"/>
      <c r="C71" s="69"/>
      <c r="D71" s="69"/>
      <c r="E71" s="69"/>
      <c r="F71" s="69"/>
      <c r="G71" s="18"/>
      <c r="H71" s="18"/>
    </row>
    <row r="72" spans="1:8" x14ac:dyDescent="0.3">
      <c r="A72" s="16" t="s">
        <v>49</v>
      </c>
      <c r="B72" s="7" t="s">
        <v>128</v>
      </c>
      <c r="C72" s="10">
        <f>SUM(C73:C79)</f>
        <v>80108.326886739989</v>
      </c>
      <c r="D72" s="29">
        <f t="shared" ref="D72:E72" si="11">SUM(D73:D79)</f>
        <v>92980.939000000013</v>
      </c>
      <c r="E72" s="10">
        <f t="shared" si="11"/>
        <v>79007.714999999997</v>
      </c>
      <c r="F72" s="4"/>
      <c r="G72" s="10">
        <f t="shared" ref="G72:H72" si="12">SUM(G73:G79)</f>
        <v>71105.226999999999</v>
      </c>
      <c r="H72" s="10">
        <f t="shared" si="12"/>
        <v>71163.396000000008</v>
      </c>
    </row>
    <row r="73" spans="1:8" x14ac:dyDescent="0.3">
      <c r="A73" s="17" t="s">
        <v>50</v>
      </c>
      <c r="B73" s="6" t="s">
        <v>129</v>
      </c>
      <c r="C73" s="11">
        <v>30528.475434759996</v>
      </c>
      <c r="D73" s="30">
        <v>25674.257000000001</v>
      </c>
      <c r="E73" s="28">
        <v>26752.027999999998</v>
      </c>
      <c r="F73" s="8"/>
      <c r="G73" s="28">
        <v>29269.457999999999</v>
      </c>
      <c r="H73" s="28">
        <v>30607.827000000001</v>
      </c>
    </row>
    <row r="74" spans="1:8" x14ac:dyDescent="0.3">
      <c r="A74" s="17" t="s">
        <v>51</v>
      </c>
      <c r="B74" s="6" t="s">
        <v>130</v>
      </c>
      <c r="C74" s="11">
        <v>14067.773894200001</v>
      </c>
      <c r="D74" s="30">
        <v>18572.502</v>
      </c>
      <c r="E74" s="28">
        <v>15496.21</v>
      </c>
      <c r="F74" s="8"/>
      <c r="G74" s="28">
        <v>17717.216</v>
      </c>
      <c r="H74" s="28">
        <v>18123.358</v>
      </c>
    </row>
    <row r="75" spans="1:8" x14ac:dyDescent="0.3">
      <c r="A75" s="17" t="s">
        <v>52</v>
      </c>
      <c r="B75" s="6" t="s">
        <v>131</v>
      </c>
      <c r="C75" s="11">
        <v>1332.2326242700001</v>
      </c>
      <c r="D75" s="30">
        <v>1012.104</v>
      </c>
      <c r="E75" s="28">
        <v>801.94600000000003</v>
      </c>
      <c r="F75" s="8"/>
      <c r="G75" s="28">
        <v>816.36199999999997</v>
      </c>
      <c r="H75" s="28">
        <v>844.495</v>
      </c>
    </row>
    <row r="76" spans="1:8" x14ac:dyDescent="0.3">
      <c r="A76" s="23" t="s">
        <v>53</v>
      </c>
      <c r="B76" s="6" t="s">
        <v>132</v>
      </c>
      <c r="C76" s="11">
        <v>1152.5402316500001</v>
      </c>
      <c r="D76" s="30">
        <v>1207.2529999999999</v>
      </c>
      <c r="E76" s="28">
        <v>1350.14</v>
      </c>
      <c r="F76" s="8"/>
      <c r="G76" s="28">
        <v>1356.0429999999999</v>
      </c>
      <c r="H76" s="28">
        <v>1357.114</v>
      </c>
    </row>
    <row r="77" spans="1:8" ht="39.6" x14ac:dyDescent="0.3">
      <c r="A77" s="17" t="s">
        <v>54</v>
      </c>
      <c r="B77" s="6" t="s">
        <v>133</v>
      </c>
      <c r="C77" s="11">
        <v>752.63823000000002</v>
      </c>
      <c r="D77" s="30">
        <v>828.28599999999994</v>
      </c>
      <c r="E77" s="28">
        <v>860.71799999999996</v>
      </c>
      <c r="F77" s="8"/>
      <c r="G77" s="28">
        <v>860.71799999999996</v>
      </c>
      <c r="H77" s="28">
        <v>860.71799999999996</v>
      </c>
    </row>
    <row r="78" spans="1:8" ht="26.4" x14ac:dyDescent="0.3">
      <c r="A78" s="17" t="s">
        <v>55</v>
      </c>
      <c r="B78" s="6" t="s">
        <v>134</v>
      </c>
      <c r="C78" s="11">
        <v>465.34093274000003</v>
      </c>
      <c r="D78" s="30">
        <v>471.00200000000001</v>
      </c>
      <c r="E78" s="28">
        <v>636.14499999999998</v>
      </c>
      <c r="F78" s="8"/>
      <c r="G78" s="28">
        <v>636.14499999999998</v>
      </c>
      <c r="H78" s="28">
        <v>636.14499999999998</v>
      </c>
    </row>
    <row r="79" spans="1:8" ht="26.4" x14ac:dyDescent="0.3">
      <c r="A79" s="17" t="s">
        <v>56</v>
      </c>
      <c r="B79" s="6" t="s">
        <v>135</v>
      </c>
      <c r="C79" s="11">
        <v>31809.32553912</v>
      </c>
      <c r="D79" s="30">
        <v>45215.535000000003</v>
      </c>
      <c r="E79" s="28">
        <v>33110.527999999998</v>
      </c>
      <c r="F79" s="8"/>
      <c r="G79" s="28">
        <v>20449.285</v>
      </c>
      <c r="H79" s="28">
        <v>18733.739000000001</v>
      </c>
    </row>
    <row r="80" spans="1:8" ht="15" x14ac:dyDescent="0.3">
      <c r="A80" s="68"/>
      <c r="B80" s="69"/>
      <c r="C80" s="69"/>
      <c r="D80" s="69"/>
      <c r="E80" s="69"/>
      <c r="F80" s="69"/>
      <c r="G80" s="18"/>
      <c r="H80" s="18"/>
    </row>
    <row r="81" spans="1:8" x14ac:dyDescent="0.3">
      <c r="A81" s="16" t="s">
        <v>57</v>
      </c>
      <c r="B81" s="7" t="s">
        <v>136</v>
      </c>
      <c r="C81" s="10">
        <f>SUM(C82:C86)</f>
        <v>124708.12575012</v>
      </c>
      <c r="D81" s="29">
        <f t="shared" ref="D81:E81" si="13">SUM(D82:D86)</f>
        <v>154425.014</v>
      </c>
      <c r="E81" s="10">
        <f t="shared" si="13"/>
        <v>166302.65399999998</v>
      </c>
      <c r="F81" s="4"/>
      <c r="G81" s="10">
        <f t="shared" ref="G81" si="14">SUM(G82:G86)</f>
        <v>169522.69200000001</v>
      </c>
      <c r="H81" s="10">
        <f t="shared" ref="H81" si="15">SUM(H82:H86)</f>
        <v>168812.777</v>
      </c>
    </row>
    <row r="82" spans="1:8" x14ac:dyDescent="0.3">
      <c r="A82" s="17" t="s">
        <v>58</v>
      </c>
      <c r="B82" s="6" t="s">
        <v>137</v>
      </c>
      <c r="C82" s="11">
        <v>528.33291065000003</v>
      </c>
      <c r="D82" s="30">
        <v>600.72799999999995</v>
      </c>
      <c r="E82" s="28">
        <v>637.47199999999998</v>
      </c>
      <c r="F82" s="8"/>
      <c r="G82" s="28">
        <v>637.89099999999996</v>
      </c>
      <c r="H82" s="28">
        <v>637.89099999999996</v>
      </c>
    </row>
    <row r="83" spans="1:8" x14ac:dyDescent="0.3">
      <c r="A83" s="17" t="s">
        <v>59</v>
      </c>
      <c r="B83" s="6" t="s">
        <v>138</v>
      </c>
      <c r="C83" s="11">
        <v>15265.58031623</v>
      </c>
      <c r="D83" s="30">
        <v>17282.627</v>
      </c>
      <c r="E83" s="28">
        <v>19935.704000000002</v>
      </c>
      <c r="F83" s="8"/>
      <c r="G83" s="28">
        <v>21831.307000000001</v>
      </c>
      <c r="H83" s="28">
        <v>20959.026000000002</v>
      </c>
    </row>
    <row r="84" spans="1:8" x14ac:dyDescent="0.3">
      <c r="A84" s="17" t="s">
        <v>60</v>
      </c>
      <c r="B84" s="6" t="s">
        <v>139</v>
      </c>
      <c r="C84" s="11">
        <v>92648.624156360005</v>
      </c>
      <c r="D84" s="30">
        <v>118868.42</v>
      </c>
      <c r="E84" s="28">
        <v>127430.156</v>
      </c>
      <c r="F84" s="8"/>
      <c r="G84" s="28">
        <v>128731.202</v>
      </c>
      <c r="H84" s="28">
        <v>128788.22100000001</v>
      </c>
    </row>
    <row r="85" spans="1:8" x14ac:dyDescent="0.3">
      <c r="A85" s="20" t="s">
        <v>61</v>
      </c>
      <c r="B85" s="6" t="s">
        <v>140</v>
      </c>
      <c r="C85" s="11">
        <v>12953.67264008</v>
      </c>
      <c r="D85" s="30">
        <v>13960.611999999999</v>
      </c>
      <c r="E85" s="28">
        <v>14950.468000000001</v>
      </c>
      <c r="F85" s="5"/>
      <c r="G85" s="28">
        <v>14998.477000000001</v>
      </c>
      <c r="H85" s="28">
        <v>15152.319</v>
      </c>
    </row>
    <row r="86" spans="1:8" ht="26.4" x14ac:dyDescent="0.3">
      <c r="A86" s="17" t="s">
        <v>62</v>
      </c>
      <c r="B86" s="6" t="s">
        <v>141</v>
      </c>
      <c r="C86" s="11">
        <v>3311.9157268000004</v>
      </c>
      <c r="D86" s="30">
        <v>3712.627</v>
      </c>
      <c r="E86" s="28">
        <v>3348.8539999999998</v>
      </c>
      <c r="F86" s="5"/>
      <c r="G86" s="28">
        <v>3323.8150000000001</v>
      </c>
      <c r="H86" s="28">
        <v>3275.32</v>
      </c>
    </row>
    <row r="87" spans="1:8" x14ac:dyDescent="0.3">
      <c r="A87" s="59"/>
      <c r="B87" s="60"/>
      <c r="C87" s="60"/>
      <c r="D87" s="60"/>
      <c r="E87" s="60"/>
      <c r="F87" s="60"/>
      <c r="G87" s="18"/>
      <c r="H87" s="18"/>
    </row>
    <row r="88" spans="1:8" x14ac:dyDescent="0.3">
      <c r="A88" s="16" t="s">
        <v>63</v>
      </c>
      <c r="B88" s="7" t="s">
        <v>142</v>
      </c>
      <c r="C88" s="10">
        <f>SUM(C89:C92)</f>
        <v>8406.5778870699996</v>
      </c>
      <c r="D88" s="29">
        <f t="shared" ref="D88:E88" si="16">SUM(D89:D92)</f>
        <v>9504.0859999999993</v>
      </c>
      <c r="E88" s="10">
        <f t="shared" si="16"/>
        <v>9418.89</v>
      </c>
      <c r="F88" s="4"/>
      <c r="G88" s="10">
        <f t="shared" ref="G88:H88" si="17">SUM(G89:G92)</f>
        <v>10582.028999999999</v>
      </c>
      <c r="H88" s="10">
        <f t="shared" si="17"/>
        <v>9092.4290000000001</v>
      </c>
    </row>
    <row r="89" spans="1:8" x14ac:dyDescent="0.3">
      <c r="A89" s="17" t="s">
        <v>64</v>
      </c>
      <c r="B89" s="6" t="s">
        <v>143</v>
      </c>
      <c r="C89" s="11">
        <v>1835.41700096</v>
      </c>
      <c r="D89" s="30">
        <v>2358.328</v>
      </c>
      <c r="E89" s="28">
        <v>2061.09</v>
      </c>
      <c r="F89" s="5"/>
      <c r="G89" s="28">
        <v>3795.96</v>
      </c>
      <c r="H89" s="28">
        <v>2458.5390000000002</v>
      </c>
    </row>
    <row r="90" spans="1:8" x14ac:dyDescent="0.3">
      <c r="A90" s="17" t="s">
        <v>65</v>
      </c>
      <c r="B90" s="6" t="s">
        <v>144</v>
      </c>
      <c r="C90" s="11">
        <v>874.73630310999999</v>
      </c>
      <c r="D90" s="30">
        <v>1224.0309999999999</v>
      </c>
      <c r="E90" s="28">
        <v>1016.726</v>
      </c>
      <c r="F90" s="5"/>
      <c r="G90" s="28">
        <v>311.90600000000001</v>
      </c>
      <c r="H90" s="28">
        <v>199.76300000000001</v>
      </c>
    </row>
    <row r="91" spans="1:8" x14ac:dyDescent="0.3">
      <c r="A91" s="17" t="s">
        <v>66</v>
      </c>
      <c r="B91" s="6" t="s">
        <v>145</v>
      </c>
      <c r="C91" s="11">
        <v>5534.2488947399997</v>
      </c>
      <c r="D91" s="30">
        <v>5740.1220000000003</v>
      </c>
      <c r="E91" s="28">
        <v>6180.201</v>
      </c>
      <c r="F91" s="5"/>
      <c r="G91" s="28">
        <v>6313.3239999999996</v>
      </c>
      <c r="H91" s="28">
        <v>6273.4970000000003</v>
      </c>
    </row>
    <row r="92" spans="1:8" ht="26.4" x14ac:dyDescent="0.3">
      <c r="A92" s="17" t="s">
        <v>67</v>
      </c>
      <c r="B92" s="6" t="s">
        <v>146</v>
      </c>
      <c r="C92" s="11">
        <v>162.17568825999999</v>
      </c>
      <c r="D92" s="30">
        <v>181.60499999999999</v>
      </c>
      <c r="E92" s="28">
        <v>160.87299999999999</v>
      </c>
      <c r="F92" s="5"/>
      <c r="G92" s="28">
        <v>160.839</v>
      </c>
      <c r="H92" s="28">
        <v>160.63</v>
      </c>
    </row>
    <row r="93" spans="1:8" x14ac:dyDescent="0.3">
      <c r="A93" s="59"/>
      <c r="B93" s="60"/>
      <c r="C93" s="60"/>
      <c r="D93" s="60"/>
      <c r="E93" s="60"/>
      <c r="F93" s="60"/>
      <c r="G93" s="18"/>
      <c r="H93" s="18"/>
    </row>
    <row r="94" spans="1:8" x14ac:dyDescent="0.3">
      <c r="A94" s="16" t="s">
        <v>68</v>
      </c>
      <c r="B94" s="7" t="s">
        <v>147</v>
      </c>
      <c r="C94" s="10">
        <f>SUM(C95:C97)</f>
        <v>3816.8211589099997</v>
      </c>
      <c r="D94" s="29">
        <f t="shared" ref="D94:E94" si="18">SUM(D95:D97)</f>
        <v>4097.8040000000001</v>
      </c>
      <c r="E94" s="10">
        <f t="shared" si="18"/>
        <v>3918.3440000000001</v>
      </c>
      <c r="F94" s="4"/>
      <c r="G94" s="10">
        <f t="shared" ref="G94" si="19">SUM(G95:G97)</f>
        <v>3788.732</v>
      </c>
      <c r="H94" s="10">
        <f t="shared" ref="H94" si="20">SUM(H95:H97)</f>
        <v>3772.3500000000004</v>
      </c>
    </row>
    <row r="95" spans="1:8" x14ac:dyDescent="0.3">
      <c r="A95" s="17" t="s">
        <v>69</v>
      </c>
      <c r="B95" s="6" t="s">
        <v>148</v>
      </c>
      <c r="C95" s="11">
        <v>124.806</v>
      </c>
      <c r="D95" s="30">
        <v>159.321</v>
      </c>
      <c r="E95" s="28">
        <v>137.4</v>
      </c>
      <c r="F95" s="5"/>
      <c r="G95" s="28">
        <v>129.15600000000001</v>
      </c>
      <c r="H95" s="28">
        <v>129.15600000000001</v>
      </c>
    </row>
    <row r="96" spans="1:8" x14ac:dyDescent="0.3">
      <c r="A96" s="17" t="s">
        <v>70</v>
      </c>
      <c r="B96" s="6" t="s">
        <v>149</v>
      </c>
      <c r="C96" s="11">
        <v>547.29011000000003</v>
      </c>
      <c r="D96" s="30">
        <v>585.952</v>
      </c>
      <c r="E96" s="28">
        <v>629.83100000000002</v>
      </c>
      <c r="F96" s="5"/>
      <c r="G96" s="28">
        <v>514.47699999999998</v>
      </c>
      <c r="H96" s="28">
        <v>506.37599999999998</v>
      </c>
    </row>
    <row r="97" spans="1:8" ht="26.4" x14ac:dyDescent="0.3">
      <c r="A97" s="17" t="s">
        <v>71</v>
      </c>
      <c r="B97" s="6" t="s">
        <v>150</v>
      </c>
      <c r="C97" s="11">
        <v>3144.7250489099997</v>
      </c>
      <c r="D97" s="30">
        <v>3352.5309999999999</v>
      </c>
      <c r="E97" s="28">
        <v>3151.1129999999998</v>
      </c>
      <c r="F97" s="5"/>
      <c r="G97" s="28">
        <v>3145.0990000000002</v>
      </c>
      <c r="H97" s="28">
        <v>3136.8180000000002</v>
      </c>
    </row>
    <row r="98" spans="1:8" x14ac:dyDescent="0.3">
      <c r="A98" s="59"/>
      <c r="B98" s="60"/>
      <c r="C98" s="60"/>
      <c r="D98" s="60"/>
      <c r="E98" s="60"/>
      <c r="F98" s="60"/>
      <c r="G98" s="18"/>
      <c r="H98" s="18"/>
    </row>
    <row r="99" spans="1:8" ht="26.4" x14ac:dyDescent="0.3">
      <c r="A99" s="16" t="s">
        <v>72</v>
      </c>
      <c r="B99" s="7" t="s">
        <v>151</v>
      </c>
      <c r="C99" s="10">
        <f>C100</f>
        <v>6164.2325921199999</v>
      </c>
      <c r="D99" s="29">
        <f t="shared" ref="D99:E99" si="21">D100</f>
        <v>9818.2369999999992</v>
      </c>
      <c r="E99" s="10">
        <f t="shared" si="21"/>
        <v>13755.584999999999</v>
      </c>
      <c r="F99" s="4"/>
      <c r="G99" s="10">
        <f t="shared" ref="G99:H99" si="22">G100</f>
        <v>20239.440999999999</v>
      </c>
      <c r="H99" s="10">
        <f t="shared" si="22"/>
        <v>24788.941999999999</v>
      </c>
    </row>
    <row r="100" spans="1:8" ht="26.4" x14ac:dyDescent="0.3">
      <c r="A100" s="17" t="s">
        <v>73</v>
      </c>
      <c r="B100" s="6" t="s">
        <v>152</v>
      </c>
      <c r="C100" s="11">
        <v>6164.2325921199999</v>
      </c>
      <c r="D100" s="35">
        <v>9818.2369999999992</v>
      </c>
      <c r="E100" s="28">
        <v>13755.584999999999</v>
      </c>
      <c r="F100" s="5"/>
      <c r="G100" s="28">
        <v>20239.440999999999</v>
      </c>
      <c r="H100" s="28">
        <v>24788.941999999999</v>
      </c>
    </row>
    <row r="101" spans="1:8" x14ac:dyDescent="0.3">
      <c r="A101" s="59"/>
      <c r="B101" s="60"/>
      <c r="C101" s="60"/>
      <c r="D101" s="60"/>
      <c r="E101" s="60"/>
      <c r="F101" s="60"/>
      <c r="G101" s="18"/>
      <c r="H101" s="18"/>
    </row>
    <row r="102" spans="1:8" ht="39.6" x14ac:dyDescent="0.3">
      <c r="A102" s="16" t="s">
        <v>160</v>
      </c>
      <c r="B102" s="7" t="s">
        <v>153</v>
      </c>
      <c r="C102" s="10">
        <f>SUM(C103:C105)</f>
        <v>10097.496221269999</v>
      </c>
      <c r="D102" s="29">
        <f t="shared" ref="D102:E102" si="23">SUM(D103:D105)</f>
        <v>9944.241</v>
      </c>
      <c r="E102" s="10">
        <f t="shared" si="23"/>
        <v>6194.8469999999998</v>
      </c>
      <c r="F102" s="4"/>
      <c r="G102" s="10">
        <f t="shared" ref="G102:H102" si="24">SUM(G103:G105)</f>
        <v>8589.9029999999984</v>
      </c>
      <c r="H102" s="10">
        <f t="shared" si="24"/>
        <v>13332.478999999999</v>
      </c>
    </row>
    <row r="103" spans="1:8" ht="39.6" x14ac:dyDescent="0.3">
      <c r="A103" s="17" t="s">
        <v>74</v>
      </c>
      <c r="B103" s="6" t="s">
        <v>154</v>
      </c>
      <c r="C103" s="11">
        <v>6180.4581452499997</v>
      </c>
      <c r="D103" s="30">
        <v>3501.8910000000001</v>
      </c>
      <c r="E103" s="28">
        <v>4587.3630000000003</v>
      </c>
      <c r="F103" s="5"/>
      <c r="G103" s="28">
        <v>7005.9769999999999</v>
      </c>
      <c r="H103" s="28">
        <v>11767.148999999999</v>
      </c>
    </row>
    <row r="104" spans="1:8" x14ac:dyDescent="0.3">
      <c r="A104" s="23" t="s">
        <v>75</v>
      </c>
      <c r="B104" s="6" t="s">
        <v>155</v>
      </c>
      <c r="C104" s="11">
        <v>238.59399999999999</v>
      </c>
      <c r="D104" s="30">
        <v>237.05199999999999</v>
      </c>
      <c r="E104" s="28">
        <v>1268.752</v>
      </c>
      <c r="F104" s="5"/>
      <c r="G104" s="28">
        <v>1240.546</v>
      </c>
      <c r="H104" s="28">
        <v>1226.021</v>
      </c>
    </row>
    <row r="105" spans="1:8" ht="26.4" x14ac:dyDescent="0.3">
      <c r="A105" s="17" t="s">
        <v>76</v>
      </c>
      <c r="B105" s="6" t="s">
        <v>156</v>
      </c>
      <c r="C105" s="11">
        <v>3678.44407602</v>
      </c>
      <c r="D105" s="30">
        <v>6205.2979999999998</v>
      </c>
      <c r="E105" s="28">
        <v>338.73200000000003</v>
      </c>
      <c r="F105" s="5"/>
      <c r="G105" s="28">
        <v>343.38</v>
      </c>
      <c r="H105" s="28">
        <v>339.30900000000003</v>
      </c>
    </row>
    <row r="106" spans="1:8" x14ac:dyDescent="0.3">
      <c r="A106" s="59"/>
      <c r="B106" s="60"/>
      <c r="C106" s="60"/>
      <c r="D106" s="60"/>
      <c r="E106" s="60"/>
      <c r="F106" s="60"/>
      <c r="G106" s="18"/>
      <c r="H106" s="18"/>
    </row>
    <row r="107" spans="1:8" ht="15" thickBot="1" x14ac:dyDescent="0.35">
      <c r="A107" s="24" t="s">
        <v>77</v>
      </c>
      <c r="B107" s="25"/>
      <c r="C107" s="26">
        <f>C7+C20+C24+C29+C42+C49+C55+C66+C72+C81+C88+C94+C99+C102</f>
        <v>540414.94490091002</v>
      </c>
      <c r="D107" s="31">
        <f t="shared" ref="D107:E107" si="25">D7+D20+D24+D29+D42+D49+D55+D66+D72+D81+D88+D94+D99+D102</f>
        <v>693107.33299999998</v>
      </c>
      <c r="E107" s="26">
        <f t="shared" si="25"/>
        <v>673269.30199999991</v>
      </c>
      <c r="F107" s="27"/>
      <c r="G107" s="26">
        <f>G7+G20+G24+G29+G42+G49+G55+G66+G72+G81+G88+G94+G99+G102</f>
        <v>694612.79300000006</v>
      </c>
      <c r="H107" s="26">
        <f>H7+H20+H24+H29+H42+H49+H55+H66+H72+H81+H88+H94+H99+H102</f>
        <v>674896.22000000009</v>
      </c>
    </row>
  </sheetData>
  <mergeCells count="21">
    <mergeCell ref="A98:F98"/>
    <mergeCell ref="A101:F101"/>
    <mergeCell ref="A106:F106"/>
    <mergeCell ref="E3:H4"/>
    <mergeCell ref="A54:F54"/>
    <mergeCell ref="A65:F65"/>
    <mergeCell ref="A71:F71"/>
    <mergeCell ref="A80:F80"/>
    <mergeCell ref="A87:F87"/>
    <mergeCell ref="A93:F93"/>
    <mergeCell ref="A6:H6"/>
    <mergeCell ref="A19:F19"/>
    <mergeCell ref="A23:F23"/>
    <mergeCell ref="A28:F28"/>
    <mergeCell ref="A41:F41"/>
    <mergeCell ref="A48:F48"/>
    <mergeCell ref="A1:H1"/>
    <mergeCell ref="A3:A5"/>
    <mergeCell ref="B3:B5"/>
    <mergeCell ref="C3:C5"/>
    <mergeCell ref="D3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2022-11-14T11:18:52Z</dcterms:modified>
</cp:coreProperties>
</file>